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01 - Stavební část" sheetId="2" r:id="rId2"/>
    <sheet name="D04 - zdravotně technické..." sheetId="3" r:id="rId3"/>
    <sheet name="D05 - ÚT" sheetId="4" r:id="rId4"/>
    <sheet name="D06 - VZT" sheetId="5" r:id="rId5"/>
    <sheet name="D08 - Slaboproud" sheetId="6" r:id="rId6"/>
    <sheet name="D08a - EPS" sheetId="7" r:id="rId7"/>
    <sheet name="D08b - EZS" sheetId="8" r:id="rId8"/>
    <sheet name="D08c - OZV" sheetId="9" r:id="rId9"/>
    <sheet name="D08d - SKS" sheetId="10" r:id="rId10"/>
    <sheet name="D09 - Silnoproud" sheetId="11" r:id="rId11"/>
  </sheets>
  <definedNames>
    <definedName name="_xlnm.Print_Area" localSheetId="0">'Rekapitulace stavby'!$D$4:$AO$36,'Rekapitulace stavby'!$C$42:$AQ$66</definedName>
    <definedName name="_xlnm._FilterDatabase" localSheetId="1" hidden="1">'A01 - Stavební část'!$C$101:$K$779</definedName>
    <definedName name="_xlnm.Print_Area" localSheetId="1">'A01 - Stavební část'!$C$4:$J$39,'A01 - Stavební část'!$C$45:$J$83,'A01 - Stavební část'!$C$89:$K$779</definedName>
    <definedName name="_xlnm._FilterDatabase" localSheetId="2" hidden="1">'D04 - zdravotně technické...'!$C$81:$K$97</definedName>
    <definedName name="_xlnm.Print_Area" localSheetId="2">'D04 - zdravotně technické...'!$C$4:$J$39,'D04 - zdravotně technické...'!$C$45:$J$63,'D04 - zdravotně technické...'!$C$69:$K$97</definedName>
    <definedName name="_xlnm._FilterDatabase" localSheetId="3" hidden="1">'D05 - ÚT'!$C$85:$K$102</definedName>
    <definedName name="_xlnm.Print_Area" localSheetId="3">'D05 - ÚT'!$C$4:$J$39,'D05 - ÚT'!$C$45:$J$67,'D05 - ÚT'!$C$73:$K$102</definedName>
    <definedName name="_xlnm._FilterDatabase" localSheetId="4" hidden="1">'D06 - VZT'!$C$81:$K$150</definedName>
    <definedName name="_xlnm.Print_Area" localSheetId="4">'D06 - VZT'!$C$4:$J$39,'D06 - VZT'!$C$45:$J$63,'D06 - VZT'!$C$69:$K$150</definedName>
    <definedName name="_xlnm._FilterDatabase" localSheetId="5" hidden="1">'D08 - Slaboproud'!$C$80:$K$83</definedName>
    <definedName name="_xlnm.Print_Area" localSheetId="5">'D08 - Slaboproud'!$C$4:$J$39,'D08 - Slaboproud'!$C$45:$J$62,'D08 - Slaboproud'!$C$68:$K$83</definedName>
    <definedName name="_xlnm._FilterDatabase" localSheetId="6" hidden="1">'D08a - EPS'!$C$90:$K$123</definedName>
    <definedName name="_xlnm.Print_Area" localSheetId="6">'D08a - EPS'!$C$4:$J$41,'D08a - EPS'!$C$47:$J$70,'D08a - EPS'!$C$76:$K$123</definedName>
    <definedName name="_xlnm._FilterDatabase" localSheetId="7" hidden="1">'D08b - EZS'!$C$88:$K$113</definedName>
    <definedName name="_xlnm.Print_Area" localSheetId="7">'D08b - EZS'!$C$4:$J$41,'D08b - EZS'!$C$47:$J$68,'D08b - EZS'!$C$74:$K$113</definedName>
    <definedName name="_xlnm._FilterDatabase" localSheetId="8" hidden="1">'D08c - OZV'!$C$89:$K$111</definedName>
    <definedName name="_xlnm.Print_Area" localSheetId="8">'D08c - OZV'!$C$4:$J$41,'D08c - OZV'!$C$47:$J$69,'D08c - OZV'!$C$75:$K$111</definedName>
    <definedName name="_xlnm._FilterDatabase" localSheetId="9" hidden="1">'D08d - SKS'!$C$90:$K$118</definedName>
    <definedName name="_xlnm.Print_Area" localSheetId="9">'D08d - SKS'!$C$4:$J$41,'D08d - SKS'!$C$47:$J$70,'D08d - SKS'!$C$76:$K$118</definedName>
    <definedName name="_xlnm._FilterDatabase" localSheetId="10" hidden="1">'D09 - Silnoproud'!$C$89:$K$217</definedName>
    <definedName name="_xlnm.Print_Area" localSheetId="10">'D09 - Silnoproud'!$C$4:$J$39,'D09 - Silnoproud'!$C$45:$J$71,'D09 - Silnoproud'!$C$77:$K$217</definedName>
    <definedName name="_xlnm.Print_Titles" localSheetId="0">'Rekapitulace stavby'!$52:$52</definedName>
    <definedName name="_xlnm.Print_Titles" localSheetId="1">'A01 - Stavební část'!$101:$101</definedName>
    <definedName name="_xlnm.Print_Titles" localSheetId="2">'D04 - zdravotně technické...'!$81:$81</definedName>
    <definedName name="_xlnm.Print_Titles" localSheetId="3">'D05 - ÚT'!$85:$85</definedName>
    <definedName name="_xlnm.Print_Titles" localSheetId="4">'D06 - VZT'!$81:$81</definedName>
    <definedName name="_xlnm.Print_Titles" localSheetId="5">'D08 - Slaboproud'!$80:$80</definedName>
    <definedName name="_xlnm.Print_Titles" localSheetId="6">'D08a - EPS'!$90:$90</definedName>
    <definedName name="_xlnm.Print_Titles" localSheetId="7">'D08b - EZS'!$88:$88</definedName>
    <definedName name="_xlnm.Print_Titles" localSheetId="8">'D08c - OZV'!$89:$89</definedName>
    <definedName name="_xlnm.Print_Titles" localSheetId="9">'D08d - SKS'!$90:$90</definedName>
    <definedName name="_xlnm.Print_Titles" localSheetId="10">'D09 - Silnoproud'!$89:$89</definedName>
  </definedNames>
  <calcPr fullCalcOnLoad="1"/>
</workbook>
</file>

<file path=xl/sharedStrings.xml><?xml version="1.0" encoding="utf-8"?>
<sst xmlns="http://schemas.openxmlformats.org/spreadsheetml/2006/main" count="12694" uniqueCount="1593">
  <si>
    <t>Export Komplet</t>
  </si>
  <si>
    <t/>
  </si>
  <si>
    <t>2.0</t>
  </si>
  <si>
    <t>ZAMOK</t>
  </si>
  <si>
    <t>False</t>
  </si>
  <si>
    <t>{8c947128-e5c3-44c1-a44a-13b295d0aaf6}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</si>
  <si>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</si>
  <si>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</si>
  <si>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</si>
  <si>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</si>
  <si>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</si>
  <si>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</si>
  <si>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</si>
  <si>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</si>
  <si>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ZX15c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</si>
  <si>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</si>
  <si>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</si>
  <si>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Hala Klimeška - III. etapa</t>
  </si>
  <si>
    <t>KSO:</t>
  </si>
  <si>
    <t>CC-CZ:</t>
  </si>
  <si>
    <t>Místo:</t>
  </si>
  <si>
    <t xml:space="preserve"> </t>
  </si>
  <si>
    <t>Datum:</t>
  </si>
  <si>
    <t>17. 6. 2018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</si>
  <si>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</si>
  <si>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</si>
  <si>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</si>
  <si>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</si>
  <si>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</si>
  <si>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</si>
  <si>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</si>
  <si>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</si>
  <si>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</si>
  <si>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</si>
  <si>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</si>
  <si>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</si>
  <si>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</si>
  <si>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</si>
  <si>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</si>
  <si>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</si>
  <si>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</si>
  <si>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</si>
  <si>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</si>
  <si>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</si>
  <si>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</si>
  <si>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</si>
  <si>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</si>
  <si>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</si>
  <si>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</si>
  <si>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</si>
  <si>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</si>
  <si>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</si>
  <si>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</si>
  <si>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</si>
  <si>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</si>
  <si>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</si>
  <si>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</si>
  <si>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</si>
  <si>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</si>
  <si>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</si>
  <si>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</si>
  <si>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</si>
  <si>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</si>
  <si>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</si>
  <si>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</si>
  <si>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</si>
  <si>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</si>
  <si>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</si>
  <si>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</si>
  <si>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</si>
  <si>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</si>
  <si>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</si>
  <si>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A01</t>
  </si>
  <si>
    <t>Stavební část</t>
  </si>
  <si>
    <t>STA</t>
  </si>
  <si>
    <t>1</t>
  </si>
  <si>
    <t>{ef86e38e-923d-4ac6-85ba-b7107f76ad58}</t>
  </si>
  <si>
    <t>2</t>
  </si>
  <si>
    <t>D04</t>
  </si>
  <si>
    <t>zdravotně technické instalace</t>
  </si>
  <si>
    <t>{ddcf1a94-32f9-4285-a688-e34c46094dec}</t>
  </si>
  <si>
    <t>D05</t>
  </si>
  <si>
    <t>ÚT</t>
  </si>
  <si>
    <t>{84c533b9-f244-46a3-971f-f89511212756}</t>
  </si>
  <si>
    <t>D06</t>
  </si>
  <si>
    <t>VZT</t>
  </si>
  <si>
    <t>{f09e442f-f7e1-4e3e-a771-4d7e36021d57}</t>
  </si>
  <si>
    <t>D08</t>
  </si>
  <si>
    <t>Slaboproud</t>
  </si>
  <si>
    <t>{2f230cb1-60bc-4e3d-84dd-8f5809ceaeb5}</t>
  </si>
  <si>
    <t>Soupis</t>
  </si>
  <si>
    <t>###NOINSERT###</t>
  </si>
  <si>
    <t>D08a</t>
  </si>
  <si>
    <t>EPS</t>
  </si>
  <si>
    <t>{62a051c9-c72e-4e9c-9a68-3c9c23f5e8bc}</t>
  </si>
  <si>
    <t>D08b</t>
  </si>
  <si>
    <t>EZS</t>
  </si>
  <si>
    <t>{5a6a1779-f8b1-46dd-b4c4-00e25ab67844}</t>
  </si>
  <si>
    <t>D08c</t>
  </si>
  <si>
    <t>OZV</t>
  </si>
  <si>
    <t>{b9c05e7a-e4e2-46b7-923b-9a5f534899fc}</t>
  </si>
  <si>
    <t>D08d</t>
  </si>
  <si>
    <t>SKS</t>
  </si>
  <si>
    <t>{1c800ffe-0b2b-46d2-badb-237077b30b6a}</t>
  </si>
  <si>
    <t>D09</t>
  </si>
  <si>
    <t>Silnoproud</t>
  </si>
  <si>
    <t>{48405d23-7611-402e-bb71-be2b2b5cee55}</t>
  </si>
  <si>
    <t>KRYCÍ LIST SOUPISU PRACÍ</t>
  </si>
  <si>
    <t>Objekt:</t>
  </si>
  <si>
    <t>A01 - Stavební část</t>
  </si>
  <si>
    <t>Položky označené D+M se oceňují vč. přesunu hmot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</si>
  <si>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</si>
  <si>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</si>
  <si>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</si>
  <si>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</si>
  <si>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</si>
  <si>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</si>
  <si>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</si>
  <si>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</si>
  <si>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</si>
  <si>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</si>
  <si>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63 - Podlaha tréninkové haly - kompletní dodávka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</si>
  <si>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</si>
  <si>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</si>
  <si>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</si>
  <si>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</si>
  <si>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</si>
  <si>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</si>
  <si>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</si>
  <si>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</si>
  <si>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</si>
  <si>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</si>
  <si>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</si>
  <si>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</si>
  <si>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</si>
  <si>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</si>
  <si>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</si>
  <si>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</si>
  <si>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</si>
  <si>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</si>
  <si>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</si>
  <si>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</si>
  <si>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</si>
  <si>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</si>
  <si>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</si>
  <si>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</si>
  <si>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</si>
  <si>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</si>
  <si>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</si>
  <si>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</si>
  <si>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</si>
  <si>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</si>
  <si>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</si>
  <si>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</si>
  <si>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</si>
  <si>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</si>
  <si>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</si>
  <si>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115101222</t>
  </si>
  <si>
    <t>Čerpání vody na dopravní výšku do 25 m průměrný přítok do 1000 l/min</t>
  </si>
  <si>
    <t>hod</t>
  </si>
  <si>
    <t>CS ÚRS 2018 01</t>
  </si>
  <si>
    <t>4</t>
  </si>
  <si>
    <t>669627906</t>
  </si>
  <si>
    <t>115101322</t>
  </si>
  <si>
    <t>Pohotovost čerpací soupravy pro dopravní výšku do 25 m do 1000 l/min</t>
  </si>
  <si>
    <t>den</t>
  </si>
  <si>
    <t>2123861907</t>
  </si>
  <si>
    <t>3</t>
  </si>
  <si>
    <t>122201103</t>
  </si>
  <si>
    <t>Odkopávky a prokopávky nezapažené v hornině tř. 3 objem do 5000 m3</t>
  </si>
  <si>
    <t>m3</t>
  </si>
  <si>
    <t>808700593</t>
  </si>
  <si>
    <t>VV</t>
  </si>
  <si>
    <t>D1-1-Výkopy</t>
  </si>
  <si>
    <t>26*51*0,95</t>
  </si>
  <si>
    <t>Součet</t>
  </si>
  <si>
    <t>122201109</t>
  </si>
  <si>
    <t>Příplatek za lepivost u odkopávek v hornině tř. 1 až 3</t>
  </si>
  <si>
    <t>567612655</t>
  </si>
  <si>
    <t>5</t>
  </si>
  <si>
    <t>132201203</t>
  </si>
  <si>
    <t>Hloubení rýh š do 2000 mm v hornině tř. 3 objemu do 5000 m3</t>
  </si>
  <si>
    <t>1847656520</t>
  </si>
  <si>
    <t>2*2*1,2*15</t>
  </si>
  <si>
    <t>6</t>
  </si>
  <si>
    <t>132201209</t>
  </si>
  <si>
    <t>Příplatek za lepivost k hloubení rýh š do 2000 mm v hornině tř. 3</t>
  </si>
  <si>
    <t>1621155185</t>
  </si>
  <si>
    <t>7</t>
  </si>
  <si>
    <t>162701105</t>
  </si>
  <si>
    <t>Vodorovné přemístění do 10000 m výkopku/sypaniny z horniny tř. 1 až 4</t>
  </si>
  <si>
    <t>-268472382</t>
  </si>
  <si>
    <t>1259,7+72</t>
  </si>
  <si>
    <t>8</t>
  </si>
  <si>
    <t>171201211</t>
  </si>
  <si>
    <t>Poplatek za uložení stavebního odpadu - zeminy a kameniva na skládce</t>
  </si>
  <si>
    <t>t</t>
  </si>
  <si>
    <t>360636482</t>
  </si>
  <si>
    <t>zemina</t>
  </si>
  <si>
    <t>1331,7*2,2</t>
  </si>
  <si>
    <t>9</t>
  </si>
  <si>
    <t>181102302</t>
  </si>
  <si>
    <t>Úprava pláně v zářezech se zhutněním</t>
  </si>
  <si>
    <t>m2</t>
  </si>
  <si>
    <t>-1981596535</t>
  </si>
  <si>
    <t>26*51</t>
  </si>
  <si>
    <t>Zakládání</t>
  </si>
  <si>
    <t>10</t>
  </si>
  <si>
    <t>226113213</t>
  </si>
  <si>
    <t>Vrty velkoprofilové svislé nezapažené D do 1050 mm hl přes 5 m hor. III</t>
  </si>
  <si>
    <t>m</t>
  </si>
  <si>
    <t>1352305162</t>
  </si>
  <si>
    <t>D1.SO22_XX</t>
  </si>
  <si>
    <t>P2</t>
  </si>
  <si>
    <t>8*12</t>
  </si>
  <si>
    <t>P5</t>
  </si>
  <si>
    <t>7*14</t>
  </si>
  <si>
    <t>P7</t>
  </si>
  <si>
    <t>21*6</t>
  </si>
  <si>
    <t>11</t>
  </si>
  <si>
    <t>231212113</t>
  </si>
  <si>
    <t>Zřízení pilot svislých zapažených D do 1250 mm hl do 10 m s vytažením pažnic z betonu železového</t>
  </si>
  <si>
    <t>-977742521</t>
  </si>
  <si>
    <t>12</t>
  </si>
  <si>
    <t>231212213</t>
  </si>
  <si>
    <t>Zřízení pilot svislých zapažených D do 1250 mm hl do 20 m s vytažením pažnic z betonu železového</t>
  </si>
  <si>
    <t>-1538498658</t>
  </si>
  <si>
    <t>13</t>
  </si>
  <si>
    <t>M</t>
  </si>
  <si>
    <t>5893333X0</t>
  </si>
  <si>
    <t>směs pro beton třída C30/37 XC2, XF2, XA2 frakce do 22 mm</t>
  </si>
  <si>
    <t>246373922</t>
  </si>
  <si>
    <t>8*12*0,45*0,45*3,141592*1,05</t>
  </si>
  <si>
    <t>7*14*0,45*0,45*3,141592*1,05</t>
  </si>
  <si>
    <t>21*6*0,45*0,45*3,141592*1,05</t>
  </si>
  <si>
    <t>14</t>
  </si>
  <si>
    <t>231611114</t>
  </si>
  <si>
    <t>Výztuž pilot betonovaných do země ocel z betonářské oceli 10 505</t>
  </si>
  <si>
    <t>867899245</t>
  </si>
  <si>
    <t>2488/1000</t>
  </si>
  <si>
    <t>2546/1000</t>
  </si>
  <si>
    <t>3437,1/1000</t>
  </si>
  <si>
    <t>273321611</t>
  </si>
  <si>
    <t>Základové desky ze ŽB bez zvýšených nároků na prostředí tř. C 30/37 XC1</t>
  </si>
  <si>
    <t>939202629</t>
  </si>
  <si>
    <t>Podkladní beton</t>
  </si>
  <si>
    <t>177,1</t>
  </si>
  <si>
    <t>Základová deska</t>
  </si>
  <si>
    <t>354,3</t>
  </si>
  <si>
    <t>16</t>
  </si>
  <si>
    <t>273351121</t>
  </si>
  <si>
    <t>Zřízení bednění základových desek</t>
  </si>
  <si>
    <t>565068285</t>
  </si>
  <si>
    <t>D1.SO21.02.05.01</t>
  </si>
  <si>
    <t>(24,9+48,5)*0,15*2</t>
  </si>
  <si>
    <t>17</t>
  </si>
  <si>
    <t>273351122</t>
  </si>
  <si>
    <t>Odstranění bednění základových desek</t>
  </si>
  <si>
    <t>1214246623</t>
  </si>
  <si>
    <t>18</t>
  </si>
  <si>
    <t>273361821</t>
  </si>
  <si>
    <t>Výztuž základových desek betonářskou ocelí 10 505 (R)</t>
  </si>
  <si>
    <t>-1146872417</t>
  </si>
  <si>
    <t>12399,8/1000</t>
  </si>
  <si>
    <t>24966,7/1000</t>
  </si>
  <si>
    <t>19</t>
  </si>
  <si>
    <t>274125001</t>
  </si>
  <si>
    <t>Montáž ŽB základových pasů hmotnosti do 1 t</t>
  </si>
  <si>
    <t>kus</t>
  </si>
  <si>
    <t>1435774333</t>
  </si>
  <si>
    <t>D1_SO22</t>
  </si>
  <si>
    <t>ZP01</t>
  </si>
  <si>
    <t>ZP02</t>
  </si>
  <si>
    <t>ZP03</t>
  </si>
  <si>
    <t>ZP03a</t>
  </si>
  <si>
    <t>ZP04</t>
  </si>
  <si>
    <t>20</t>
  </si>
  <si>
    <t>59346ZP01</t>
  </si>
  <si>
    <t>Základový práh ZP01</t>
  </si>
  <si>
    <t>soubor</t>
  </si>
  <si>
    <t>-2003177811</t>
  </si>
  <si>
    <t>včetně zabudovaných prvků P10-100 - 2x; M22+ZÁVITOVÉ POUZDRO - 2x</t>
  </si>
  <si>
    <t>59346ZP02</t>
  </si>
  <si>
    <t>Základový práh ZP02</t>
  </si>
  <si>
    <t>-1210698629</t>
  </si>
  <si>
    <t>22</t>
  </si>
  <si>
    <t>59346ZP03</t>
  </si>
  <si>
    <t>Základový práh ZP03</t>
  </si>
  <si>
    <t>451394143</t>
  </si>
  <si>
    <t>23</t>
  </si>
  <si>
    <t>59346ZP03a</t>
  </si>
  <si>
    <t>Základový práh ZP03a</t>
  </si>
  <si>
    <t>1781206948</t>
  </si>
  <si>
    <t>24</t>
  </si>
  <si>
    <t>59346ZP04</t>
  </si>
  <si>
    <t>Základový práh ZP04</t>
  </si>
  <si>
    <t>731085165</t>
  </si>
  <si>
    <t>25</t>
  </si>
  <si>
    <t>2753226X1</t>
  </si>
  <si>
    <t>Základové patky ze ŽB se zvýšenými nároky na prostředí tř. C 30/37 XC2, XA2, XF2</t>
  </si>
  <si>
    <t>555833731</t>
  </si>
  <si>
    <t>Hlavy pilot, včetně zřízení kalichu</t>
  </si>
  <si>
    <t>K4</t>
  </si>
  <si>
    <t>15*2,4</t>
  </si>
  <si>
    <t>26</t>
  </si>
  <si>
    <t>275351121</t>
  </si>
  <si>
    <t>Zřízení bednění základových patek</t>
  </si>
  <si>
    <t>-1162688382</t>
  </si>
  <si>
    <t>Hlavy pilot</t>
  </si>
  <si>
    <t>15*1,5*pi*1,5</t>
  </si>
  <si>
    <t>27</t>
  </si>
  <si>
    <t>275351122</t>
  </si>
  <si>
    <t>Odstranění bednění základových patek</t>
  </si>
  <si>
    <t>541412517</t>
  </si>
  <si>
    <t>28</t>
  </si>
  <si>
    <t>275361821</t>
  </si>
  <si>
    <t>Výztuž základových patek betonářskou ocelí 10 505 (R)</t>
  </si>
  <si>
    <t>-562117493</t>
  </si>
  <si>
    <t>15*186,7/1000</t>
  </si>
  <si>
    <t>Svislé a kompletní konstrukce</t>
  </si>
  <si>
    <t>29</t>
  </si>
  <si>
    <t>3311250X3</t>
  </si>
  <si>
    <t>Montáž ŽB sloupů do kalichu patky  kompletní motnáž včetně svarů a příslušenství</t>
  </si>
  <si>
    <t>-1632758986</t>
  </si>
  <si>
    <t>S1</t>
  </si>
  <si>
    <t>S1.1</t>
  </si>
  <si>
    <t>S1.2</t>
  </si>
  <si>
    <t>S1.3</t>
  </si>
  <si>
    <t>S1.4</t>
  </si>
  <si>
    <t>30</t>
  </si>
  <si>
    <t>593468S01</t>
  </si>
  <si>
    <t>Sloup S1</t>
  </si>
  <si>
    <t>1121485309</t>
  </si>
  <si>
    <t>včetně</t>
  </si>
  <si>
    <t>K3: P10-100/130</t>
  </si>
  <si>
    <t>"2</t>
  </si>
  <si>
    <t>K4: P10-80/100</t>
  </si>
  <si>
    <t>"12</t>
  </si>
  <si>
    <t>K5: P10-200/200</t>
  </si>
  <si>
    <t>"1</t>
  </si>
  <si>
    <t>K6: P20-300/400</t>
  </si>
  <si>
    <t>K7: P10-100/210</t>
  </si>
  <si>
    <t>31</t>
  </si>
  <si>
    <t>593468S1.1</t>
  </si>
  <si>
    <t>Sloup S1.1</t>
  </si>
  <si>
    <t>1162798219</t>
  </si>
  <si>
    <t>"16</t>
  </si>
  <si>
    <t>32</t>
  </si>
  <si>
    <t>593468S1.2</t>
  </si>
  <si>
    <t>Sloup S1.2</t>
  </si>
  <si>
    <t>1387109896</t>
  </si>
  <si>
    <t>"15</t>
  </si>
  <si>
    <t>33</t>
  </si>
  <si>
    <t>593468S1.3</t>
  </si>
  <si>
    <t>Sloup S1.3</t>
  </si>
  <si>
    <t>674947417</t>
  </si>
  <si>
    <t>"13</t>
  </si>
  <si>
    <t>34</t>
  </si>
  <si>
    <t>593468S1.4</t>
  </si>
  <si>
    <t>Sloup S1.4</t>
  </si>
  <si>
    <t>1596682997</t>
  </si>
  <si>
    <t>"14</t>
  </si>
  <si>
    <t>35</t>
  </si>
  <si>
    <t>3421251X1</t>
  </si>
  <si>
    <t>Montáž ŽB obvodových dílců  kompletní motnáž včetně svarů a příslušenství</t>
  </si>
  <si>
    <t>-344886728</t>
  </si>
  <si>
    <t>OP01</t>
  </si>
  <si>
    <t>západní</t>
  </si>
  <si>
    <t xml:space="preserve">východní </t>
  </si>
  <si>
    <t>Mezisoučet</t>
  </si>
  <si>
    <t>OP02</t>
  </si>
  <si>
    <t>OP03</t>
  </si>
  <si>
    <t>OP04</t>
  </si>
  <si>
    <t xml:space="preserve">jížní </t>
  </si>
  <si>
    <t>39</t>
  </si>
  <si>
    <t xml:space="preserve">severní </t>
  </si>
  <si>
    <t>OP04a</t>
  </si>
  <si>
    <t>OP05</t>
  </si>
  <si>
    <t>OP06</t>
  </si>
  <si>
    <t>OP07</t>
  </si>
  <si>
    <t>OP08</t>
  </si>
  <si>
    <t>jižní</t>
  </si>
  <si>
    <t>OP09</t>
  </si>
  <si>
    <t>OP09a</t>
  </si>
  <si>
    <t>OP10</t>
  </si>
  <si>
    <t>OP10a</t>
  </si>
  <si>
    <t>OP11</t>
  </si>
  <si>
    <t>OP12</t>
  </si>
  <si>
    <t>OP13</t>
  </si>
  <si>
    <t>OP14</t>
  </si>
  <si>
    <t>OP15</t>
  </si>
  <si>
    <t>OP16</t>
  </si>
  <si>
    <t>OP17</t>
  </si>
  <si>
    <t>36</t>
  </si>
  <si>
    <t>593468OP1</t>
  </si>
  <si>
    <t>obvodový panel OP1</t>
  </si>
  <si>
    <t>887119248</t>
  </si>
  <si>
    <t>37</t>
  </si>
  <si>
    <t>593468OP2</t>
  </si>
  <si>
    <t>obvodový panel OP2</t>
  </si>
  <si>
    <t>965809526</t>
  </si>
  <si>
    <t>38</t>
  </si>
  <si>
    <t>593468OP3</t>
  </si>
  <si>
    <t>obvodový panel OP3</t>
  </si>
  <si>
    <t>1103765622</t>
  </si>
  <si>
    <t>593468OP4</t>
  </si>
  <si>
    <t>obvodový panel OP4</t>
  </si>
  <si>
    <t>2098681366</t>
  </si>
  <si>
    <t>40</t>
  </si>
  <si>
    <t>593468OP4a</t>
  </si>
  <si>
    <t>obvodový panel OP4a</t>
  </si>
  <si>
    <t>-243789063</t>
  </si>
  <si>
    <t>41</t>
  </si>
  <si>
    <t>593468OP5</t>
  </si>
  <si>
    <t>obvodový panel OP5</t>
  </si>
  <si>
    <t>-1121210029</t>
  </si>
  <si>
    <t>42</t>
  </si>
  <si>
    <t>593468OP6</t>
  </si>
  <si>
    <t>obvodový panel OP6</t>
  </si>
  <si>
    <t>823192505</t>
  </si>
  <si>
    <t>43</t>
  </si>
  <si>
    <t>593468OP7</t>
  </si>
  <si>
    <t>Obvodový panel OP7</t>
  </si>
  <si>
    <t>2033028126</t>
  </si>
  <si>
    <t>44</t>
  </si>
  <si>
    <t>593468OP8</t>
  </si>
  <si>
    <t>Obvodový panel OP8</t>
  </si>
  <si>
    <t>866441218</t>
  </si>
  <si>
    <t>45</t>
  </si>
  <si>
    <t>593468OP9</t>
  </si>
  <si>
    <t>Obvodový panel OP9</t>
  </si>
  <si>
    <t>-1225859511</t>
  </si>
  <si>
    <t>46</t>
  </si>
  <si>
    <t>593468OP9a</t>
  </si>
  <si>
    <t>Obvodový panel OP9a</t>
  </si>
  <si>
    <t>608011706</t>
  </si>
  <si>
    <t>47</t>
  </si>
  <si>
    <t>593468OP10</t>
  </si>
  <si>
    <t>Obvodový panel OP10</t>
  </si>
  <si>
    <t>-1302363061</t>
  </si>
  <si>
    <t>48</t>
  </si>
  <si>
    <t>593468OP10a</t>
  </si>
  <si>
    <t>Obvodový panel OP10a</t>
  </si>
  <si>
    <t>-366037619</t>
  </si>
  <si>
    <t>49</t>
  </si>
  <si>
    <t>593468OP11</t>
  </si>
  <si>
    <t>Obvodový panel OP11</t>
  </si>
  <si>
    <t>1862750365</t>
  </si>
  <si>
    <t>50</t>
  </si>
  <si>
    <t>593468OP12</t>
  </si>
  <si>
    <t>Obvodový panel OP12</t>
  </si>
  <si>
    <t>-758723557</t>
  </si>
  <si>
    <t>51</t>
  </si>
  <si>
    <t>593468OP13</t>
  </si>
  <si>
    <t>Obvodový panel OP13</t>
  </si>
  <si>
    <t>-1850512372</t>
  </si>
  <si>
    <t>52</t>
  </si>
  <si>
    <t>593468OP14</t>
  </si>
  <si>
    <t>Obvodový panel OP14</t>
  </si>
  <si>
    <t>702465726</t>
  </si>
  <si>
    <t>53</t>
  </si>
  <si>
    <t>593468OP15</t>
  </si>
  <si>
    <t>Obvodový panel OP15</t>
  </si>
  <si>
    <t>-1947457863</t>
  </si>
  <si>
    <t>54</t>
  </si>
  <si>
    <t>593468OP16</t>
  </si>
  <si>
    <t>Obvodový panel OP16</t>
  </si>
  <si>
    <t>-1790223972</t>
  </si>
  <si>
    <t>55</t>
  </si>
  <si>
    <t>593468OP17</t>
  </si>
  <si>
    <t>Obvodový panel OP17</t>
  </si>
  <si>
    <t>953460356</t>
  </si>
  <si>
    <t>56</t>
  </si>
  <si>
    <t>3421251X2</t>
  </si>
  <si>
    <t>Montáž ŽB obvodových dílců kompletní motnáž včetně svarů a příslušenství</t>
  </si>
  <si>
    <t>-423710250</t>
  </si>
  <si>
    <t>W1</t>
  </si>
  <si>
    <t>východní</t>
  </si>
  <si>
    <t>W2</t>
  </si>
  <si>
    <t>w3</t>
  </si>
  <si>
    <t>57</t>
  </si>
  <si>
    <t>593468W1</t>
  </si>
  <si>
    <t>stěnový panel W1</t>
  </si>
  <si>
    <t>-1257908386</t>
  </si>
  <si>
    <t>58</t>
  </si>
  <si>
    <t>593468W2</t>
  </si>
  <si>
    <t>stěnový panel W2</t>
  </si>
  <si>
    <t>-1208060953</t>
  </si>
  <si>
    <t>59</t>
  </si>
  <si>
    <t>593468W3</t>
  </si>
  <si>
    <t>stěnový panel W3</t>
  </si>
  <si>
    <t>-1579342383</t>
  </si>
  <si>
    <t>342244301</t>
  </si>
  <si>
    <t>Příčka zvukově izolační z cihel děrovaných do na maltu M10 tloušťky 115 mm</t>
  </si>
  <si>
    <t>-1692926152</t>
  </si>
  <si>
    <t>D1.01.02, D1.01.04., D1.01.05.</t>
  </si>
  <si>
    <t>m01.83 / m01.25</t>
  </si>
  <si>
    <t>1,9*2,15</t>
  </si>
  <si>
    <t>m01.85 / m01.25</t>
  </si>
  <si>
    <t>Úpravy povrchů, podlahy a osazování výplní</t>
  </si>
  <si>
    <t>612131101</t>
  </si>
  <si>
    <t>Cementový postřik vnitřních stěn nanášený celoplošně ručně</t>
  </si>
  <si>
    <t>1044245446</t>
  </si>
  <si>
    <t>1,9*2,15*2</t>
  </si>
  <si>
    <t>612311141</t>
  </si>
  <si>
    <t>Vápenná omítka štuková dvouvrstvá vnitřních stěn nanášená ručně</t>
  </si>
  <si>
    <t>-265476695</t>
  </si>
  <si>
    <t>612311191</t>
  </si>
  <si>
    <t>Příplatek k vápenné omítce vnitřních stěn za každých dalších 5 mm tloušťky ručně</t>
  </si>
  <si>
    <t>-389411576</t>
  </si>
  <si>
    <t>62227VN01</t>
  </si>
  <si>
    <t>D+M zavěšená fasády stěn z panelů tl. 175mm, s přiznanými kotevními prvky, fasádní systém s izolačním jádrem z minerální vlny dosahující vysoké požární odolnosti včetně, doplňků a příslušenství, ostění</t>
  </si>
  <si>
    <t>-754551585</t>
  </si>
  <si>
    <t>"VN01"</t>
  </si>
  <si>
    <t>48,5*3,6+(48,5+24,5*2)*11,2</t>
  </si>
  <si>
    <t>Otvory</t>
  </si>
  <si>
    <t>-2,4*2,1</t>
  </si>
  <si>
    <t>-42,05*2,4</t>
  </si>
  <si>
    <t>63</t>
  </si>
  <si>
    <t>Podlaha tréninkové haly - kompletní dodávka</t>
  </si>
  <si>
    <t>63X000P01a</t>
  </si>
  <si>
    <t>D+M stabilizační folie proti vlhkosti tl. min. 0,03mm, dle PD</t>
  </si>
  <si>
    <t>12189317</t>
  </si>
  <si>
    <t>skladba P01</t>
  </si>
  <si>
    <t>48,5*24,5</t>
  </si>
  <si>
    <t>63X000P01b</t>
  </si>
  <si>
    <t>D+M rošt (19x95mm, axiální odstup 250mm) a základní rozpěrková borová deska (19x95mm, axiální odstup 500mm), včetně kotvení, spojovacího materiálu a elastické podložky tl. cca 6mm, dle PD</t>
  </si>
  <si>
    <t>1367152037</t>
  </si>
  <si>
    <t>63X000P01c</t>
  </si>
  <si>
    <t>D+M stabilizační folie, dle PD</t>
  </si>
  <si>
    <t>48267833</t>
  </si>
  <si>
    <t>63X000P01d</t>
  </si>
  <si>
    <t>D+M dřevotřískové desky tl. 2x 10 mm, střídavě uspořádané, včetně kotvení, spojovacího materiálu, dle PD</t>
  </si>
  <si>
    <t>-1597594419</t>
  </si>
  <si>
    <t>63X000P01e</t>
  </si>
  <si>
    <t>D+M odvětrávaný sokl, včetně kotvení, spojovacího materiálu, příslušenství, dle PD</t>
  </si>
  <si>
    <t>754575691</t>
  </si>
  <si>
    <t>2*(48,5+24,5)</t>
  </si>
  <si>
    <t>63X000P01f</t>
  </si>
  <si>
    <t>D+M sportovní povrch, včetně kotvení, spojovacího materiálu, příslušenství, dle PD</t>
  </si>
  <si>
    <t>-826009300</t>
  </si>
  <si>
    <t>Ostatní konstrukce a práce, bourání</t>
  </si>
  <si>
    <t>946113121</t>
  </si>
  <si>
    <t>Montáž pojízdných věží trubkových/dílcových o ploše přes 5 m2 v do 10,6 m</t>
  </si>
  <si>
    <t>-43198137</t>
  </si>
  <si>
    <t>Lešení do objektu dle zvyklosti dodavatele</t>
  </si>
  <si>
    <t>946113221</t>
  </si>
  <si>
    <t>Příplatek k pojízdným věžím o ploše přes 5 m2 v do 10,6 m za první a ZKD den použití</t>
  </si>
  <si>
    <t>899757547</t>
  </si>
  <si>
    <t>3*90</t>
  </si>
  <si>
    <t>941111122</t>
  </si>
  <si>
    <t>Montáž lešení řadového trubkového lehkého s podlahami zatížení do 200 kg/m2 š do 1,2 m v do 25 m</t>
  </si>
  <si>
    <t>384716453</t>
  </si>
  <si>
    <t>941111222</t>
  </si>
  <si>
    <t>Příplatek k lešení řadovému trubkovému lehkému s podlahami š 1,2 m v 25 m za první a ZKD den použití</t>
  </si>
  <si>
    <t>-1598153371</t>
  </si>
  <si>
    <t>"Předpokládané využití lešení 90 dnů:" 1266,6*90</t>
  </si>
  <si>
    <t>941111822</t>
  </si>
  <si>
    <t>Demontáž lešení řadového trubkového lehkého s podlahami zatížení do 200 kg/m2 š do 1,2 m v do 25 m</t>
  </si>
  <si>
    <t>-1859234916</t>
  </si>
  <si>
    <t>944511111</t>
  </si>
  <si>
    <t>Montáž ochranné sítě z textilie z umělých vláken</t>
  </si>
  <si>
    <t>690725963</t>
  </si>
  <si>
    <t>944511211</t>
  </si>
  <si>
    <t>Příplatek k ochranné síti za první a ZKD den použití</t>
  </si>
  <si>
    <t>1871359796</t>
  </si>
  <si>
    <t>944511811</t>
  </si>
  <si>
    <t>Demontáž ochranné sítě z textilie z umělých vláken</t>
  </si>
  <si>
    <t>-1748696449</t>
  </si>
  <si>
    <t>952901111</t>
  </si>
  <si>
    <t>Vyčištění budov bytové a občanské výstavby při výšce podlaží do 4 m</t>
  </si>
  <si>
    <t>-1417547494</t>
  </si>
  <si>
    <t>48*24</t>
  </si>
  <si>
    <t>Výmalba dotčených místností</t>
  </si>
  <si>
    <t>m01.83</t>
  </si>
  <si>
    <t>31,5</t>
  </si>
  <si>
    <t>m01.25</t>
  </si>
  <si>
    <t>11,25</t>
  </si>
  <si>
    <t>m01.85</t>
  </si>
  <si>
    <t>32,5</t>
  </si>
  <si>
    <t>971033651</t>
  </si>
  <si>
    <t>Vybourání otvorů ve zdivu cihelném pl do 4 m2 na MVC nebo MV tl do 600 mm</t>
  </si>
  <si>
    <t>-2036429666</t>
  </si>
  <si>
    <t>1,9*2,15*0,495*2</t>
  </si>
  <si>
    <t>1,1*2,15*0,495</t>
  </si>
  <si>
    <t>97X001</t>
  </si>
  <si>
    <t>Vybourání dveří dvoukřídlých včetně zárubně</t>
  </si>
  <si>
    <t>-982373772</t>
  </si>
  <si>
    <t>997</t>
  </si>
  <si>
    <t>Přesun sutě</t>
  </si>
  <si>
    <t>997013153</t>
  </si>
  <si>
    <t>Vnitrostaveništní doprava suti a vybouraných hmot pro budovy v do 12 m s omezením mechanizace</t>
  </si>
  <si>
    <t>1139071116</t>
  </si>
  <si>
    <t>997013501</t>
  </si>
  <si>
    <t>Odvoz suti a vybouraných hmot na skládku nebo meziskládku do 1 km se složením</t>
  </si>
  <si>
    <t>-548529331</t>
  </si>
  <si>
    <t>997013509</t>
  </si>
  <si>
    <t>Příplatek k odvozu suti a vybouraných hmot na skládku ZKD 1 km přes 1 km</t>
  </si>
  <si>
    <t>268946163</t>
  </si>
  <si>
    <t>9,547*20 'Přepočtené koeficientem množství</t>
  </si>
  <si>
    <t>60</t>
  </si>
  <si>
    <t>997013801</t>
  </si>
  <si>
    <t>Poplatek za uložení stavebního odpadu na skládce (skládkovné)</t>
  </si>
  <si>
    <t>1438512450</t>
  </si>
  <si>
    <t>998</t>
  </si>
  <si>
    <t>Přesun hmot</t>
  </si>
  <si>
    <t>61</t>
  </si>
  <si>
    <t>998014121</t>
  </si>
  <si>
    <t>Přesun hmot pro budovy vícepodlažní v do 18 m z betonových dílců se zděným pláštěm</t>
  </si>
  <si>
    <t>-155365260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</si>
  <si>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</si>
  <si>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</si>
  <si>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</si>
  <si>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</si>
  <si>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</si>
  <si>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</si>
  <si>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vodorovné za studena nátěrem penetračním</t>
  </si>
  <si>
    <t>598824749</t>
  </si>
  <si>
    <t>11163150</t>
  </si>
  <si>
    <t>lak asfaltový penetrační</t>
  </si>
  <si>
    <t>1245397044</t>
  </si>
  <si>
    <t>1188,25*0,0003 'Přepočtené koeficientem množství</t>
  </si>
  <si>
    <t>64</t>
  </si>
  <si>
    <t>711112001</t>
  </si>
  <si>
    <t>Provedení izolace proti zemní vlhkosti svislé za studena nátěrem penetračním</t>
  </si>
  <si>
    <t>-964622550</t>
  </si>
  <si>
    <t>(48,5*0,65*2+24,5*0,5*2)*2</t>
  </si>
  <si>
    <t>65</t>
  </si>
  <si>
    <t>1958521191</t>
  </si>
  <si>
    <t>175,1*0,00035 'Přepočtené koeficientem množství</t>
  </si>
  <si>
    <t>66</t>
  </si>
  <si>
    <t>711141559</t>
  </si>
  <si>
    <t>Provedení izolace proti zemní vlhkosti pásy přitavením vodorovné NAIP</t>
  </si>
  <si>
    <t>-379555865</t>
  </si>
  <si>
    <t>48,5*24,5*2</t>
  </si>
  <si>
    <t>67</t>
  </si>
  <si>
    <t>62836110</t>
  </si>
  <si>
    <t>pás těžký asfaltovaný s Al folií nosnou vložkou</t>
  </si>
  <si>
    <t>-1239860158</t>
  </si>
  <si>
    <t>1188,25*1,15 'Přepočtené koeficientem množství</t>
  </si>
  <si>
    <t>68</t>
  </si>
  <si>
    <t>62852015</t>
  </si>
  <si>
    <t>pásy s modifikovaným asfaltem vložka skelná tkanina</t>
  </si>
  <si>
    <t>-589757653</t>
  </si>
  <si>
    <t>69</t>
  </si>
  <si>
    <t>711142559</t>
  </si>
  <si>
    <t>Provedení izolace proti zemní vlhkosti pásy přitavením svislé NAIP</t>
  </si>
  <si>
    <t>1609365339</t>
  </si>
  <si>
    <t>(48,5*0,65*2+24,5*0,5*2)*2*2</t>
  </si>
  <si>
    <t>70</t>
  </si>
  <si>
    <t>2132739486</t>
  </si>
  <si>
    <t>175,1*1,15 'Přepočtené koeficientem množství</t>
  </si>
  <si>
    <t>71</t>
  </si>
  <si>
    <t>1683888407</t>
  </si>
  <si>
    <t>72</t>
  </si>
  <si>
    <t>998711102</t>
  </si>
  <si>
    <t>Přesun hmot tonážní pro izolace proti vodě, vlhkosti a plynům v objektech výšky do 12 m</t>
  </si>
  <si>
    <t>-1040532847</t>
  </si>
  <si>
    <t>712</t>
  </si>
  <si>
    <t>Povlakové krytiny</t>
  </si>
  <si>
    <t>73</t>
  </si>
  <si>
    <t>712331111</t>
  </si>
  <si>
    <t>Provedení povlakové krytiny střech do 10° podkladní vrstvy pásy na sucho samolepící</t>
  </si>
  <si>
    <t>2086693053</t>
  </si>
  <si>
    <t>plocha</t>
  </si>
  <si>
    <t>49*24,9</t>
  </si>
  <si>
    <t>vytažení</t>
  </si>
  <si>
    <t>(49+24,9)*2*0,7</t>
  </si>
  <si>
    <t>74</t>
  </si>
  <si>
    <t>62851005</t>
  </si>
  <si>
    <t>pás asfaltový modifikovaný samolepící parotěsný tl. 3 mm na plech a OSB desky</t>
  </si>
  <si>
    <t>941567996</t>
  </si>
  <si>
    <t>1323,56*1,15 'Přepočtené koeficientem množství</t>
  </si>
  <si>
    <t>75</t>
  </si>
  <si>
    <t>712391171</t>
  </si>
  <si>
    <t>Provedení povlakové krytiny střech do 10° podkladní textilní vrstvy</t>
  </si>
  <si>
    <t>-266688995</t>
  </si>
  <si>
    <t>D1.01.03, D1.01.04., D1.01.05.</t>
  </si>
  <si>
    <t>S01</t>
  </si>
  <si>
    <t>76</t>
  </si>
  <si>
    <t>69311082</t>
  </si>
  <si>
    <t>geotextilie netkaná PP 500g/m2</t>
  </si>
  <si>
    <t>1668684456</t>
  </si>
  <si>
    <t>49*24,9*1,15</t>
  </si>
  <si>
    <t>(49+24,9)*2*0,7*1,2</t>
  </si>
  <si>
    <t>77</t>
  </si>
  <si>
    <t>7124617X5</t>
  </si>
  <si>
    <t>D+M povlakové krytiny střech, fólie z PVC-P tl.1,5 mm; tstandard dle PD, včetně přístušenství, svaření, navaření, kotvení, dle PD</t>
  </si>
  <si>
    <t>-573266958</t>
  </si>
  <si>
    <t>78</t>
  </si>
  <si>
    <t>998712102</t>
  </si>
  <si>
    <t>Přesun hmot tonážní tonážní pro krytiny povlakové v objektech v do 12 m</t>
  </si>
  <si>
    <t>-644015343</t>
  </si>
  <si>
    <t>713</t>
  </si>
  <si>
    <t>Izolace tepelné</t>
  </si>
  <si>
    <t>79</t>
  </si>
  <si>
    <t>713131151</t>
  </si>
  <si>
    <t>Montáž izolace tepelné stěn a základů volně vloženými rohožemi, pásy, dílci, deskami 1 vrstva</t>
  </si>
  <si>
    <t>-2114827737</t>
  </si>
  <si>
    <t>Dilatace hal</t>
  </si>
  <si>
    <t>(48,5*8,6)</t>
  </si>
  <si>
    <t>Obvod</t>
  </si>
  <si>
    <t>(48,5*2+24,5*2)*1</t>
  </si>
  <si>
    <t>Střecha (atika)</t>
  </si>
  <si>
    <t>80</t>
  </si>
  <si>
    <t>28376361</t>
  </si>
  <si>
    <t>deska XPS hladký povrch λ=0,034 tl 30mm</t>
  </si>
  <si>
    <t>1231446064</t>
  </si>
  <si>
    <t>(48,5*8,6)*1,05</t>
  </si>
  <si>
    <t>81</t>
  </si>
  <si>
    <t>28376425</t>
  </si>
  <si>
    <t>deska z polystyrénu XPS, hrana polodrážková a hladký povrch tl 160mm</t>
  </si>
  <si>
    <t>-307563510</t>
  </si>
  <si>
    <t>(48,5*2+24,5*2)*1*1,05</t>
  </si>
  <si>
    <t>82</t>
  </si>
  <si>
    <t>28376421</t>
  </si>
  <si>
    <t>deska z polystyrénu XPS, hrana polodrážková a hladký povrch tl 80mm</t>
  </si>
  <si>
    <t>2064003149</t>
  </si>
  <si>
    <t>(49+24,9)*2*0,7*1,05</t>
  </si>
  <si>
    <t>83</t>
  </si>
  <si>
    <t>713141151</t>
  </si>
  <si>
    <t>Montáž izolace tepelné střech plochých kladené volně 1 vrstva rohoží, pásů, dílců, desek</t>
  </si>
  <si>
    <t>-622736316</t>
  </si>
  <si>
    <t>48*24*3</t>
  </si>
  <si>
    <t>84</t>
  </si>
  <si>
    <t>63151470</t>
  </si>
  <si>
    <t>deska izolační minerální plochých střech nepochozích λ=0,038 tl 100mm</t>
  </si>
  <si>
    <t>-1660039187</t>
  </si>
  <si>
    <t>1152*1,02 'Přepočtené koeficientem množství</t>
  </si>
  <si>
    <t>85</t>
  </si>
  <si>
    <t>63151468</t>
  </si>
  <si>
    <t>deska izolační minerální plochých střech nepochozích λ=0,038 tl 80mm</t>
  </si>
  <si>
    <t>-12151159</t>
  </si>
  <si>
    <t>86</t>
  </si>
  <si>
    <t>63151504</t>
  </si>
  <si>
    <t>deska izolační minerální plochých střech nepochozích pevnosti 70 kPa λ=0,039 tl 120mm</t>
  </si>
  <si>
    <t>-230706448</t>
  </si>
  <si>
    <t>87</t>
  </si>
  <si>
    <t>7131412X1</t>
  </si>
  <si>
    <t>D+M izolace tepelné XPS klín</t>
  </si>
  <si>
    <t>751478841</t>
  </si>
  <si>
    <t>(48+24)*2*2</t>
  </si>
  <si>
    <t>88</t>
  </si>
  <si>
    <t>998713102</t>
  </si>
  <si>
    <t>Přesun hmot tonážní pro izolace tepelné v objektech v do 12 m</t>
  </si>
  <si>
    <t>-941842766</t>
  </si>
  <si>
    <t>763</t>
  </si>
  <si>
    <t>Konstrukce suché výstavby</t>
  </si>
  <si>
    <t>89</t>
  </si>
  <si>
    <t>7634310X2</t>
  </si>
  <si>
    <t>D+M nosná konstrukce pro osvětlení včetne dopňků, pomocných prací a příslušenství, dle PD</t>
  </si>
  <si>
    <t>1984195110</t>
  </si>
  <si>
    <t>90</t>
  </si>
  <si>
    <t>7633211X3</t>
  </si>
  <si>
    <t>D+M dřevovláknitý obklad ve standadu dle PD, včetně příslušenství, doplňků, kotvení, dle PD</t>
  </si>
  <si>
    <t>-1805011671</t>
  </si>
  <si>
    <t>151*2,4</t>
  </si>
  <si>
    <t>91</t>
  </si>
  <si>
    <t>998763302</t>
  </si>
  <si>
    <t>Přesun hmot tonážní pro sádrokartonové konstrukce v objektech v do 12 m</t>
  </si>
  <si>
    <t>-1330494227</t>
  </si>
  <si>
    <t>764</t>
  </si>
  <si>
    <t>Konstrukce klempířské</t>
  </si>
  <si>
    <t>92</t>
  </si>
  <si>
    <t>764X0Kl51</t>
  </si>
  <si>
    <t>D+M Kl51 Oplechování atiky střechy rš. 835mm, kotvení, PÚ, příslušenství, doplňky, dle PD (D1.01.07)</t>
  </si>
  <si>
    <t>1292486465</t>
  </si>
  <si>
    <t>93</t>
  </si>
  <si>
    <t>764000X1</t>
  </si>
  <si>
    <t>D+M Podkladní konstrukce atik (překližka, latě, chem. kotvy, TI, apod.), dle PD</t>
  </si>
  <si>
    <t>-388237345</t>
  </si>
  <si>
    <t>766</t>
  </si>
  <si>
    <t>Konstrukce truhlářské</t>
  </si>
  <si>
    <t>94</t>
  </si>
  <si>
    <t>766X0D51</t>
  </si>
  <si>
    <t>D+M D51 dveře dvoukřídlé 1800x2100mm, HPL tl. 0,8mm, včetně zárubně, kotvení, kování, PÚ, příslušenství, dle PD (D1.01.07)</t>
  </si>
  <si>
    <t>1560083026</t>
  </si>
  <si>
    <t>95</t>
  </si>
  <si>
    <t>766X0D52</t>
  </si>
  <si>
    <t>D+M D52 dveře jednokřídlé 1000x2100mm, HPL tl. 0,8mm, včetně zárubně, kotvení, kování, PÚ, příslušenství, EW 15DP3+C+K+PK, dle PD (D1.01.07)</t>
  </si>
  <si>
    <t>1338625275</t>
  </si>
  <si>
    <t>96</t>
  </si>
  <si>
    <t>766X0O51</t>
  </si>
  <si>
    <t>D+M O51 Vnější Al dveře dvoukřídlé 2400x2100mm, otevíravé bez nadsvětlíku, včetně kotvení, kování, PÚ, příslušenství, dle PD (D1.01.07)</t>
  </si>
  <si>
    <t>-574594935</t>
  </si>
  <si>
    <t>97</t>
  </si>
  <si>
    <t>766X0O52</t>
  </si>
  <si>
    <t>D+M O52 Al okna pevně zasklená 42050x2400mm, včetně kotvení, kování, PÚ, příslušenství, dle PD (D1.01.07)</t>
  </si>
  <si>
    <t>-1301709292</t>
  </si>
  <si>
    <t>767</t>
  </si>
  <si>
    <t>Konstrukce zámečnické</t>
  </si>
  <si>
    <t>98</t>
  </si>
  <si>
    <t>767391112</t>
  </si>
  <si>
    <t>Montáž krytiny z tvarovaných plechů šroubováním</t>
  </si>
  <si>
    <t>-1284322828</t>
  </si>
  <si>
    <t>99</t>
  </si>
  <si>
    <t>154851M</t>
  </si>
  <si>
    <t>profil trapézový  135/310x0,88mm pozink</t>
  </si>
  <si>
    <t>95309335</t>
  </si>
  <si>
    <t>1152*1,1 'Přepočtené koeficientem množství</t>
  </si>
  <si>
    <t>100</t>
  </si>
  <si>
    <t>767X001</t>
  </si>
  <si>
    <t>D+M ocelová střecha, včetně příslušenství, kotvení, doplňků, PÚ, dle PD</t>
  </si>
  <si>
    <t>kg</t>
  </si>
  <si>
    <t>-1462471566</t>
  </si>
  <si>
    <t xml:space="preserve"> HEA160</t>
  </si>
  <si>
    <t>30,5*213,03</t>
  </si>
  <si>
    <t xml:space="preserve"> HEA180</t>
  </si>
  <si>
    <t>35,6*213,11</t>
  </si>
  <si>
    <t xml:space="preserve"> SHS 60/60/6.3</t>
  </si>
  <si>
    <t>10,3*198,43</t>
  </si>
  <si>
    <t xml:space="preserve"> RO 108X8</t>
  </si>
  <si>
    <t>19,7*74,2</t>
  </si>
  <si>
    <t xml:space="preserve"> RO 133X8</t>
  </si>
  <si>
    <t>24,6*76,29</t>
  </si>
  <si>
    <t xml:space="preserve"> CFCHS 88.9X6</t>
  </si>
  <si>
    <t>12,3*166,44</t>
  </si>
  <si>
    <t xml:space="preserve"> MSRR 70.0x4.0</t>
  </si>
  <si>
    <t>6,5*150,5</t>
  </si>
  <si>
    <t xml:space="preserve"> RO 101.6X4</t>
  </si>
  <si>
    <t>9,7*95,4</t>
  </si>
  <si>
    <t xml:space="preserve"> RO 76.1X4</t>
  </si>
  <si>
    <t>7,1*50,57</t>
  </si>
  <si>
    <t xml:space="preserve"> IPE 180</t>
  </si>
  <si>
    <t>18,8*23,4</t>
  </si>
  <si>
    <t xml:space="preserve"> RO 88.9X4</t>
  </si>
  <si>
    <t>8,4*23,4</t>
  </si>
  <si>
    <t xml:space="preserve"> RD 14</t>
  </si>
  <si>
    <t>1,2*36</t>
  </si>
  <si>
    <t xml:space="preserve"> RD 8</t>
  </si>
  <si>
    <t>0,4*19,2</t>
  </si>
  <si>
    <t>101</t>
  </si>
  <si>
    <t>767X002</t>
  </si>
  <si>
    <t>D+M ocelové ztužení haly, včetně příslušenství, kotvení, doplňků, PÚ, dle PD</t>
  </si>
  <si>
    <t>-1071174978</t>
  </si>
  <si>
    <t>TR101,6x6,3</t>
  </si>
  <si>
    <t>3392,16*1,1</t>
  </si>
  <si>
    <t>HTR 150x150x6,3</t>
  </si>
  <si>
    <t>4975,11*1,1</t>
  </si>
  <si>
    <t>HTR 150x250x6,3</t>
  </si>
  <si>
    <t>4166,7*1,1</t>
  </si>
  <si>
    <t>HTR 200x200x6,3</t>
  </si>
  <si>
    <t>1675,8*1,1</t>
  </si>
  <si>
    <t>102</t>
  </si>
  <si>
    <t>767X0Z51</t>
  </si>
  <si>
    <t>D+M Z51 ocelový žebřík, včetně příslušenství, kotvení, doplňků, PÚ, dle PD (D1.01.07)</t>
  </si>
  <si>
    <t>-831324787</t>
  </si>
  <si>
    <t>784</t>
  </si>
  <si>
    <t>Dokončovací práce - malby a tapety</t>
  </si>
  <si>
    <t>103</t>
  </si>
  <si>
    <t>784181125</t>
  </si>
  <si>
    <t>Hloubková jednonásobná penetrace podkladu v místnostech výšky přes 5,00 m</t>
  </si>
  <si>
    <t>335516528</t>
  </si>
  <si>
    <t>22*2,9-1,9*2,15</t>
  </si>
  <si>
    <t>(16-1,815)*2,9-1,1*2,15</t>
  </si>
  <si>
    <t>25*2,9-1,9*2,15</t>
  </si>
  <si>
    <t>sloupy</t>
  </si>
  <si>
    <t>15*(0,4*2+0,6*2)*11,5</t>
  </si>
  <si>
    <t>104</t>
  </si>
  <si>
    <t>784211105</t>
  </si>
  <si>
    <t>Dvojnásobné bílé malby ze směsí za mokra výborně otěruvzdorných v místnostech výšky přes 5,00 m</t>
  </si>
  <si>
    <t>-1046799642</t>
  </si>
  <si>
    <t>786</t>
  </si>
  <si>
    <t>Dokončovací práce - čalounické úpravy</t>
  </si>
  <si>
    <t>112</t>
  </si>
  <si>
    <t>786X001</t>
  </si>
  <si>
    <t>D+M rozdělovací sítě, včetně příslušenství, doplňků, kotvení, PÚ, dle PD</t>
  </si>
  <si>
    <t>2044337741</t>
  </si>
  <si>
    <t>1*2 'Přepočtené koeficientem množství</t>
  </si>
  <si>
    <t>VRN</t>
  </si>
  <si>
    <t>Vedlejší rozpočtové náklady</t>
  </si>
  <si>
    <t>VRN1</t>
  </si>
  <si>
    <t>Průzkumné, geodetické a projektové práce</t>
  </si>
  <si>
    <t>105</t>
  </si>
  <si>
    <t>0110020X0</t>
  </si>
  <si>
    <t>Vytyčeí inženýrských sítí</t>
  </si>
  <si>
    <t>soubpr</t>
  </si>
  <si>
    <t>1024</t>
  </si>
  <si>
    <t>-181827041</t>
  </si>
  <si>
    <t>106</t>
  </si>
  <si>
    <t>012002000</t>
  </si>
  <si>
    <t>Geodetické práce</t>
  </si>
  <si>
    <t>CS ÚRS 2016 02</t>
  </si>
  <si>
    <t>-1313805128</t>
  </si>
  <si>
    <t>Vytyčovací práce před, v průběhu a po skončení výstavby</t>
  </si>
  <si>
    <t>107</t>
  </si>
  <si>
    <t>013203000</t>
  </si>
  <si>
    <t>Dokumentace stavby - dílenská dokumentace</t>
  </si>
  <si>
    <t>CS ÚRS 2016 01</t>
  </si>
  <si>
    <t>-266031082</t>
  </si>
  <si>
    <t>VRN3</t>
  </si>
  <si>
    <t>Zařízení staveniště</t>
  </si>
  <si>
    <t>108</t>
  </si>
  <si>
    <t>030001000</t>
  </si>
  <si>
    <t>Provoz zařízení staveniště</t>
  </si>
  <si>
    <t>-1883655937</t>
  </si>
  <si>
    <t>Veškěré provozní náklady zařízení staveniště, oplocení po dobu výstavby</t>
  </si>
  <si>
    <t>111</t>
  </si>
  <si>
    <t>03000100X</t>
  </si>
  <si>
    <t>Zřízení zařízení staveniště</t>
  </si>
  <si>
    <t>252768309</t>
  </si>
  <si>
    <t xml:space="preserve">Náklady na vybudování zařízení staveniště, oplocení </t>
  </si>
  <si>
    <t>110</t>
  </si>
  <si>
    <t>039002000</t>
  </si>
  <si>
    <t>Zrušení zařízení staveniště</t>
  </si>
  <si>
    <t>…</t>
  </si>
  <si>
    <t>422952272</t>
  </si>
  <si>
    <t>VRN9</t>
  </si>
  <si>
    <t>Ostatní náklady</t>
  </si>
  <si>
    <t>109</t>
  </si>
  <si>
    <t>090001000</t>
  </si>
  <si>
    <t>1852061478</t>
  </si>
  <si>
    <t xml:space="preserve">Čistění a servisovaní všech TZB technologií. </t>
  </si>
  <si>
    <t>D04 - zdravotně technické instalace</t>
  </si>
  <si>
    <t>Kutná Hora</t>
  </si>
  <si>
    <t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ručně a digitálně z výkresů.</t>
  </si>
  <si>
    <t xml:space="preserve">    721 - Zdravotechnika - vnitřní kanalizace</t>
  </si>
  <si>
    <t xml:space="preserve">    727 - Zdravotechnika - požární vodovod</t>
  </si>
  <si>
    <t>721</t>
  </si>
  <si>
    <t>Zdravotechnika - vnitřní kanalizace</t>
  </si>
  <si>
    <t>Potrubí z trubek a tvarovek kanalizačních PVC typu KG DN 125</t>
  </si>
  <si>
    <t>-887353718</t>
  </si>
  <si>
    <t>2.</t>
  </si>
  <si>
    <t>Potrubí střešních dešťových svodů plastové spojované lepením DN 125</t>
  </si>
  <si>
    <t>-1721871909</t>
  </si>
  <si>
    <t>3.</t>
  </si>
  <si>
    <t>Čistící kus DN 125</t>
  </si>
  <si>
    <t>ks</t>
  </si>
  <si>
    <t>461939040</t>
  </si>
  <si>
    <t>4.</t>
  </si>
  <si>
    <t>Střešní vtok DN 125, tepelně izolovaný , s elektrickým topným kabelem</t>
  </si>
  <si>
    <t>-1248739039</t>
  </si>
  <si>
    <t>5.</t>
  </si>
  <si>
    <t>Napojení na stávající odbočku (rev. šachtu) připravené a zaslepené v předchozí etapě výstavby</t>
  </si>
  <si>
    <t>737573528</t>
  </si>
  <si>
    <t>6.</t>
  </si>
  <si>
    <t>Drobný montážní a spojovací materiál</t>
  </si>
  <si>
    <t>kpl</t>
  </si>
  <si>
    <t>516661095</t>
  </si>
  <si>
    <t>7.</t>
  </si>
  <si>
    <t>Tlaková zkouška</t>
  </si>
  <si>
    <t>-2108022193</t>
  </si>
  <si>
    <t>8.</t>
  </si>
  <si>
    <t>Výkopové práce pro položení potrubí, vč montátě  a obsypu</t>
  </si>
  <si>
    <t>715873418</t>
  </si>
  <si>
    <t>727</t>
  </si>
  <si>
    <t>Zdravotechnika - požární vodovod</t>
  </si>
  <si>
    <t>9.</t>
  </si>
  <si>
    <t>Požární hydrantový systém s tvarově stálou hadicí na otočném bubnu pro montáž na stěnu A25/30</t>
  </si>
  <si>
    <t>1281436911</t>
  </si>
  <si>
    <t>10.</t>
  </si>
  <si>
    <t>Potrubí z trubek ocelových závitových pozinkovaných DN 5/4"</t>
  </si>
  <si>
    <t>1180344317</t>
  </si>
  <si>
    <t>11.</t>
  </si>
  <si>
    <t>Napojení na stávající KK DN 5/4" v šachtě v podlaze</t>
  </si>
  <si>
    <t>-14429559</t>
  </si>
  <si>
    <t>12.</t>
  </si>
  <si>
    <t>Izolační návlek Mirelon 32/6</t>
  </si>
  <si>
    <t>361515893</t>
  </si>
  <si>
    <t>D05 - ÚT</t>
  </si>
  <si>
    <t xml:space="preserve">    73 - Zařízení, aparáty, regulace</t>
  </si>
  <si>
    <t xml:space="preserve">      730 - Oběhová čerpadla bez autoadaptivní funkce </t>
  </si>
  <si>
    <t xml:space="preserve">      731 - Ostatní zařízení</t>
  </si>
  <si>
    <t xml:space="preserve">    74 - Potrubí – svařovaná ocel</t>
  </si>
  <si>
    <t xml:space="preserve">    75 - Izolace – svařovaná ocel</t>
  </si>
  <si>
    <t xml:space="preserve">    76 - Ostatní armatury</t>
  </si>
  <si>
    <t>Zařízení, aparáty, regulace</t>
  </si>
  <si>
    <t>730</t>
  </si>
  <si>
    <t xml:space="preserve">Oběhová čerpadla bez autoadaptivní funkce </t>
  </si>
  <si>
    <t>7305108X1</t>
  </si>
  <si>
    <t>D+M Oběhové čerpadlo, 1,0 m /hod, 25 kPa, 230V, 22W</t>
  </si>
  <si>
    <t>122084836</t>
  </si>
  <si>
    <t>7305108X2</t>
  </si>
  <si>
    <t>D+M Šroubení k čerpadlu DN25, 6/4“x1“, mosaz</t>
  </si>
  <si>
    <t>1331880910</t>
  </si>
  <si>
    <t>731</t>
  </si>
  <si>
    <t>Ostatní zařízení</t>
  </si>
  <si>
    <t>7315108X1</t>
  </si>
  <si>
    <t>D+M Dvoucestný regulační ventil RV111, DN15, kvs=2,5m3/hod s pohonem ANT3-5.22 (3-bodový, 33s, 230V)</t>
  </si>
  <si>
    <t>-51696391</t>
  </si>
  <si>
    <t>Potrubí – svařovaná ocel</t>
  </si>
  <si>
    <t>7405108X1</t>
  </si>
  <si>
    <t>D+M Potrubí svařovaná ocel DN25 (33,7x3,25), ČSN 425710, materiiál 11 353</t>
  </si>
  <si>
    <t>881784367</t>
  </si>
  <si>
    <t>Izolace – svařovaná ocel</t>
  </si>
  <si>
    <t>7505108X1</t>
  </si>
  <si>
    <t>D+M Minerální vlna s hliníkovou fólií 34x30 (pro DN25), min. vlna s hliníkovou fólií, pouzdro</t>
  </si>
  <si>
    <t>1736970632</t>
  </si>
  <si>
    <t>7505108X2</t>
  </si>
  <si>
    <t>D+M Al páska 50m/50mm, samolepící hliníková páska</t>
  </si>
  <si>
    <t>744065259</t>
  </si>
  <si>
    <t>Ostatní armatury</t>
  </si>
  <si>
    <t>7605108X1</t>
  </si>
  <si>
    <t>D+M Kulový kohout páčka DN 25, R910</t>
  </si>
  <si>
    <t>-15409572</t>
  </si>
  <si>
    <t>7605108X2</t>
  </si>
  <si>
    <t>D+M Zpětný ventil s pružinou DN 25, R60</t>
  </si>
  <si>
    <t>-1320601796</t>
  </si>
  <si>
    <t>7605108X3</t>
  </si>
  <si>
    <t>D+M Vypouštěcí kohout s kovovou páčkou DN 15, R608D</t>
  </si>
  <si>
    <t>1506154353</t>
  </si>
  <si>
    <t>D06 - VZT</t>
  </si>
  <si>
    <t xml:space="preserve">    751 - Vzduchotechnika</t>
  </si>
  <si>
    <t xml:space="preserve">    752 - Vzduchotechnika - ostatní</t>
  </si>
  <si>
    <t>751</t>
  </si>
  <si>
    <t>Vzduchotechnika</t>
  </si>
  <si>
    <t>1.1.1</t>
  </si>
  <si>
    <t>VVS1500 - vzduchotechnická jednotka pro přívod a odvod vzduchu s rotačním rekuperátorem, 3-klapkovou směšovací komorou, teplovodním ohřevem vzduchu, referenční zařízení VTS Clima , provedení pro vnitřní instalaci.</t>
  </si>
  <si>
    <t>1611383748</t>
  </si>
  <si>
    <t xml:space="preserve"> - Vp = 11 500 m3/h, 350 Pa</t>
  </si>
  <si>
    <t xml:space="preserve"> - Vo = 11 500 m3/h, 350 Pa</t>
  </si>
  <si>
    <t>v sestavě na straně přívodu vzduchu (ve směru proudu vzduchu):</t>
  </si>
  <si>
    <t xml:space="preserve"> - Klapka 1945x933 se servopohonem</t>
  </si>
  <si>
    <t xml:space="preserve"> - filtr vzduchu M5 (dp = 25/112/200Pa)</t>
  </si>
  <si>
    <t xml:space="preserve">     - U-manometr</t>
  </si>
  <si>
    <t xml:space="preserve"> - rotační ZZT (Qt = 78,2kW; h = 85%)</t>
  </si>
  <si>
    <t xml:space="preserve"> - směšovací komora 3-klapková se servopohonem</t>
  </si>
  <si>
    <t xml:space="preserve"> - teplovodní ohřívač (Qt = 87 kW; dtw = 70/50°C;  tl = 35°C)</t>
  </si>
  <si>
    <t xml:space="preserve"> - Ventilátorová sekce</t>
  </si>
  <si>
    <t xml:space="preserve">      - volné oběžné kolo</t>
  </si>
  <si>
    <t xml:space="preserve">      - standart motor (3x400V/4 kW)</t>
  </si>
  <si>
    <t xml:space="preserve">      - frekvenční měnič IP54</t>
  </si>
  <si>
    <t xml:space="preserve">      - motorové příslušenství</t>
  </si>
  <si>
    <t xml:space="preserve"> - koncový připojovací panel</t>
  </si>
  <si>
    <t xml:space="preserve">      - koncový panel s rámem 1945x933</t>
  </si>
  <si>
    <t>v sestavě na straně odvodu vzduchu (ve směru proudu vzduchu):</t>
  </si>
  <si>
    <t xml:space="preserve"> - filtr vzduchu M5 (dp = 43/121/200Pa)</t>
  </si>
  <si>
    <t xml:space="preserve">      - volné oběžné kolo </t>
  </si>
  <si>
    <t>s autonomním systémem MaR:</t>
  </si>
  <si>
    <t xml:space="preserve"> - rozvaděč</t>
  </si>
  <si>
    <t xml:space="preserve"> - řízení teploty vzduchu podle prostoru</t>
  </si>
  <si>
    <t xml:space="preserve">     - start čerpadla</t>
  </si>
  <si>
    <t xml:space="preserve">     - 3-cestný směšovací ventil se servopohonem</t>
  </si>
  <si>
    <t xml:space="preserve"> - teplotní snímač</t>
  </si>
  <si>
    <t xml:space="preserve"> - MaR dokumentace</t>
  </si>
  <si>
    <t xml:space="preserve"> - centrální vypínač</t>
  </si>
  <si>
    <t xml:space="preserve"> - dálkový kabelový ovladač VZTJ</t>
  </si>
  <si>
    <t xml:space="preserve"> - kabeláž propojení MAR VZTJ a vyústí</t>
  </si>
  <si>
    <t>1.2</t>
  </si>
  <si>
    <t>- kabeláž propojení MAR VZTJ a vyústí</t>
  </si>
  <si>
    <t>bm</t>
  </si>
  <si>
    <t>1389326327</t>
  </si>
  <si>
    <t>1.3</t>
  </si>
  <si>
    <t>Montáž VZTJ a MaR</t>
  </si>
  <si>
    <t>953556623</t>
  </si>
  <si>
    <t>1.4</t>
  </si>
  <si>
    <t>Zprovoznění VZTJ a oživení MaR</t>
  </si>
  <si>
    <t>607806455</t>
  </si>
  <si>
    <t>1.5</t>
  </si>
  <si>
    <t>Zaregulování</t>
  </si>
  <si>
    <t>-1162419716</t>
  </si>
  <si>
    <t>7.2</t>
  </si>
  <si>
    <t>VDR-H-E1/400/0/0/0 - stropní anemostat TROX pro výšku výfuku H ≥ 3,8 m</t>
  </si>
  <si>
    <t>-1365573457</t>
  </si>
  <si>
    <t>7.3</t>
  </si>
  <si>
    <t>ASL-AG/825x325 - větrací mřížka odváděcí TROX</t>
  </si>
  <si>
    <t>924321037</t>
  </si>
  <si>
    <t>7.4</t>
  </si>
  <si>
    <t>FKA-EU-0/1400x800x500/0/Z01 - protipožární klapka TROX</t>
  </si>
  <si>
    <t>1112348656</t>
  </si>
  <si>
    <t>7.5</t>
  </si>
  <si>
    <t>TH/S 1000x800/2000 - tlumič hluku ve standardním provedení  sestavený z tlumících buněk GREIF G500x400/2000 - 4 ks</t>
  </si>
  <si>
    <t>-1927539008</t>
  </si>
  <si>
    <t>7.6</t>
  </si>
  <si>
    <t>ALUflex 315 - flexo potrubí</t>
  </si>
  <si>
    <t>-916179983</t>
  </si>
  <si>
    <t>7.71</t>
  </si>
  <si>
    <t>POTRUBÍ  - rovné - Čtyřhranné vzduchotechnické potrubí z ocelového pozinkovaného plechu sk. I v normálním provedení podle ON120405, třída těsnosti B a vyšší podle DIN 24194 (PK 120036, ÖNORM M 7615)</t>
  </si>
  <si>
    <t>1078270447</t>
  </si>
  <si>
    <t>7.72</t>
  </si>
  <si>
    <t>POTRUBÍ   - tvarovky - Čtyřhranné vzduchotechnické potrubí z ocelového pozinkovaného plechu sk. I v normálním provedení podle ON120405, třída těsnosti B a vyšší podle DIN 24194 (PK 120036, ÖNORM M 7615)</t>
  </si>
  <si>
    <t>1130068984</t>
  </si>
  <si>
    <t>7.81</t>
  </si>
  <si>
    <t>POTRUBÍ  - pr. 315 mm - rovné - Kruhové vzduchotechnické potrubí z ocelového pozinkovaného plechu sk. I v provedení SPIRO dle standardu Lindab Save Click</t>
  </si>
  <si>
    <t>1417640718</t>
  </si>
  <si>
    <t>7.82</t>
  </si>
  <si>
    <t>POTRUBÍ  - pr. 315 mm - tvarovky - Kruhové vzduchotechnické potrubí z ocelového pozinkovaného plechu sk. I v provedení SPIRO dle standardu Lindab Save Click</t>
  </si>
  <si>
    <t>1538252992</t>
  </si>
  <si>
    <t>7.91</t>
  </si>
  <si>
    <t>Tepelná izolace vzduchovodu ve vnitřním prostředí (přívodní a odváděný vzduch) materiálem Rockwool Techrock 40 ALS, tl. 100 mm s AL folií, na trny.</t>
  </si>
  <si>
    <t>232512792</t>
  </si>
  <si>
    <t>7.92</t>
  </si>
  <si>
    <t>Oplechování tepelně izolovaného vzduchovodu ocelovým pozinkovaným plechem sk. I ve vodotěsném provedení</t>
  </si>
  <si>
    <t>-1399835578</t>
  </si>
  <si>
    <t>7.10</t>
  </si>
  <si>
    <t>Montážní a závěsový materiál</t>
  </si>
  <si>
    <t>944990511</t>
  </si>
  <si>
    <t>7.11</t>
  </si>
  <si>
    <t>Spojovací a těsnící materiál</t>
  </si>
  <si>
    <t>-1835570686</t>
  </si>
  <si>
    <t>752</t>
  </si>
  <si>
    <t>Vzduchotechnika - ostatní</t>
  </si>
  <si>
    <t>1.1</t>
  </si>
  <si>
    <t>Lešení a montážní plošiny</t>
  </si>
  <si>
    <t>-418308896</t>
  </si>
  <si>
    <t>Montáž VZT zařízení</t>
  </si>
  <si>
    <t>264114422</t>
  </si>
  <si>
    <t>Značení VZT zařízení - stítka, popisky, sipky směru proudu vzduchu, apod.</t>
  </si>
  <si>
    <t>-1309153395</t>
  </si>
  <si>
    <t>Doprava</t>
  </si>
  <si>
    <t>-232608346</t>
  </si>
  <si>
    <t>Práce autojeřábem</t>
  </si>
  <si>
    <t>-1528816072</t>
  </si>
  <si>
    <t>Seřízení a zaregulování VZT rozvodů a koncových prvků</t>
  </si>
  <si>
    <t>-1538684514</t>
  </si>
  <si>
    <t>Protokoly, revize, koušky</t>
  </si>
  <si>
    <t>1797186974</t>
  </si>
  <si>
    <t>seřízení servomotorů klapek</t>
  </si>
  <si>
    <t>826009771</t>
  </si>
  <si>
    <t>D08 - Slaboproud</t>
  </si>
  <si>
    <t xml:space="preserve">    741 - Elektromontáže</t>
  </si>
  <si>
    <t>741</t>
  </si>
  <si>
    <t>Elektromontáže</t>
  </si>
  <si>
    <t>Soupis:</t>
  </si>
  <si>
    <t>D08a - EPS</t>
  </si>
  <si>
    <t>D1 - Ústředna EPS</t>
  </si>
  <si>
    <t>D2 - Rozvaděč + napájecí zdroj pro vazby EPS</t>
  </si>
  <si>
    <t>D3 - Hlásiče EPS</t>
  </si>
  <si>
    <t>D4 - Vstupně/výstupní moduly</t>
  </si>
  <si>
    <t>D5 - Kabely a instalační materiál</t>
  </si>
  <si>
    <t>D6 - Ostatní</t>
  </si>
  <si>
    <t>D1</t>
  </si>
  <si>
    <t>Ústředna EPS</t>
  </si>
  <si>
    <t>Pol6</t>
  </si>
  <si>
    <t>804382.D0 Mikromodu, referenční výrobek Esserbus Plus pro IQ8Control</t>
  </si>
  <si>
    <t>Pol8</t>
  </si>
  <si>
    <t>764733 Modul přepěťové ochrany pro esserbus</t>
  </si>
  <si>
    <t>D2</t>
  </si>
  <si>
    <t>Rozvaděč + napájecí zdroj pro vazby EPS</t>
  </si>
  <si>
    <t>D3</t>
  </si>
  <si>
    <t>Hlásiče EPS</t>
  </si>
  <si>
    <t>Pol18</t>
  </si>
  <si>
    <t>804905 Elektronika tlačítka IQ8  s oddělovačem</t>
  </si>
  <si>
    <t>Pol19</t>
  </si>
  <si>
    <t>704900 Skříň tlačítkový hlásič IQ8 červená se sklíčkem, RAL 3020</t>
  </si>
  <si>
    <t>Pol20</t>
  </si>
  <si>
    <t>802371 Opticko-kouřový hlásič  série IQ8Quad - VdS G 204060</t>
  </si>
  <si>
    <t>Pol25</t>
  </si>
  <si>
    <t>805590 Sokl hlásiče v základní verzi pro hlásiče IQ8Quad</t>
  </si>
  <si>
    <t>Pol26</t>
  </si>
  <si>
    <t>805571 Adaptér pro sokl pod omítku IQ8Quad</t>
  </si>
  <si>
    <t>Pol27</t>
  </si>
  <si>
    <t>807206 Siréna IQ8Alarm, červená, vč. patice 806202</t>
  </si>
  <si>
    <t>D4</t>
  </si>
  <si>
    <t>Vstupně/výstupní moduly</t>
  </si>
  <si>
    <t>D5</t>
  </si>
  <si>
    <t>Kabely a instalační materiál</t>
  </si>
  <si>
    <t>Pol33</t>
  </si>
  <si>
    <t>Kabel pro kruhové linky a návazně ovládáná zařízení s funkční odolností při požáru (B2 ca s1 d0) PRAFlaGuard PH120-R 2x2x0,8</t>
  </si>
  <si>
    <t>Pol38</t>
  </si>
  <si>
    <t>Kabel pro návazně ovládáná zařízení s funkční odolností při požáru (B2 ca s1 d0) 1-CXKH-V 2x1.5 FE180/P60-R</t>
  </si>
  <si>
    <t>Pol40</t>
  </si>
  <si>
    <t>1425  -  MONOFLEX EN 320 N PVC Elektroinstalační trubka- ohebná 23mm (320N)</t>
  </si>
  <si>
    <t>Pol41</t>
  </si>
  <si>
    <t>8025  -  TRUBKA TUHÁ 1250 N PVC Elektroinstalační trubka 25mm - tuhá (černá), vč. příchytek  a příslušenství</t>
  </si>
  <si>
    <t>Pol42</t>
  </si>
  <si>
    <t>Kovová kabelová příchytka, včetně protipožárních hmoždinek E30</t>
  </si>
  <si>
    <t>Pol43</t>
  </si>
  <si>
    <t>Kovová kabelová příchytka na trapézový plech, včetně protipožárních hmoždinek E30</t>
  </si>
  <si>
    <t>Pol45</t>
  </si>
  <si>
    <t>Elektroinstalační krabice E30</t>
  </si>
  <si>
    <t>Pol48</t>
  </si>
  <si>
    <t>Ostatní instalační materiál (příchytky, hmoždiny, šrouby, krabice, svorkovnice, pomocná relé, stahovací pásky, atd.)</t>
  </si>
  <si>
    <t>kpl.</t>
  </si>
  <si>
    <t>Pol49</t>
  </si>
  <si>
    <t>Požární ucpávky</t>
  </si>
  <si>
    <t>Pol50</t>
  </si>
  <si>
    <t>Ochranný kryt hlásiče a sirény - atyp.</t>
  </si>
  <si>
    <t>D6</t>
  </si>
  <si>
    <t>Ostatní</t>
  </si>
  <si>
    <t>Pol51</t>
  </si>
  <si>
    <t>Elektromechanický zámek (rozteč 92mm), vč. příslušenství, pro požární a únikové dveře</t>
  </si>
  <si>
    <t>Pol57</t>
  </si>
  <si>
    <t>Montážní práce</t>
  </si>
  <si>
    <t>114</t>
  </si>
  <si>
    <t>Pol58</t>
  </si>
  <si>
    <t>Náklady spojené se zřízením staveniště</t>
  </si>
  <si>
    <t>116</t>
  </si>
  <si>
    <t>Pol59</t>
  </si>
  <si>
    <t>Koordinace s investorem</t>
  </si>
  <si>
    <t>hod.</t>
  </si>
  <si>
    <t>118</t>
  </si>
  <si>
    <t>Pol60</t>
  </si>
  <si>
    <t>Oživení systému</t>
  </si>
  <si>
    <t>120</t>
  </si>
  <si>
    <t>Pol61</t>
  </si>
  <si>
    <t>Revize systému</t>
  </si>
  <si>
    <t>122</t>
  </si>
  <si>
    <t>Pol62</t>
  </si>
  <si>
    <t>Komplexní a individuální zkoušky</t>
  </si>
  <si>
    <t>124</t>
  </si>
  <si>
    <t>Pol63</t>
  </si>
  <si>
    <t>Dokumentace skutečného provedení</t>
  </si>
  <si>
    <t>126</t>
  </si>
  <si>
    <t>D08b - EZS</t>
  </si>
  <si>
    <t>D1 - Ústředna EZS</t>
  </si>
  <si>
    <t>D2 - Čidla</t>
  </si>
  <si>
    <t>D3 - Kabely a instalační materiál</t>
  </si>
  <si>
    <t>D4 - Ostatní</t>
  </si>
  <si>
    <t>Ústředna EZS</t>
  </si>
  <si>
    <t>Čidla</t>
  </si>
  <si>
    <t>Pol71</t>
  </si>
  <si>
    <t>Prostorový pasivní infračervený detektor s triplexním černým zrcadlem (52 detekčních zón), 12 m, vyměnitelné zrcadlo - bariéra 20 m, spotřeba 6mA</t>
  </si>
  <si>
    <t>Pol72</t>
  </si>
  <si>
    <t>Magnetický kontakt, kabel se 4 žilami,rozměry 10 x 36mm,pracovní vzdálenost max. 25 mm</t>
  </si>
  <si>
    <t>Pol73</t>
  </si>
  <si>
    <t>Propojovací krabice, tamperovaná</t>
  </si>
  <si>
    <t>Pol74</t>
  </si>
  <si>
    <t>Vnitřní piezosiréna</t>
  </si>
  <si>
    <t>Pol76</t>
  </si>
  <si>
    <t>UTP kabel kat.5e, 4párový</t>
  </si>
  <si>
    <t>Pol78</t>
  </si>
  <si>
    <t>Kabelový žlab ocelový 50x125mm s víkem, vč. nosného a spojovacího materiálu a přísluš.</t>
  </si>
  <si>
    <t>Pol81</t>
  </si>
  <si>
    <t>2323/LPE-2 TRUBKA OHEBNÁ LPE</t>
  </si>
  <si>
    <t>Pol82</t>
  </si>
  <si>
    <t>Elektroinstalační trubka 25mm - tuhá (černá), vč. příchytek  a příslušenství</t>
  </si>
  <si>
    <t>Pol83</t>
  </si>
  <si>
    <t>Ostatní instalační materiál (příchytky, hmoždiny, šrouby, krabice, atd.)</t>
  </si>
  <si>
    <t>Pol84</t>
  </si>
  <si>
    <t>Ochranný kryt čidla - atyp.</t>
  </si>
  <si>
    <t>Pol85</t>
  </si>
  <si>
    <t>Náklady spojené s prací nad 2,5 m výšky</t>
  </si>
  <si>
    <t>Pol86</t>
  </si>
  <si>
    <t>Ostatní nespecifikované položky</t>
  </si>
  <si>
    <t>D08c - OZV</t>
  </si>
  <si>
    <t>D1 - Komponenty ozvučení</t>
  </si>
  <si>
    <t>D2 - Rozvaděč</t>
  </si>
  <si>
    <t>D3 - Reproduktory</t>
  </si>
  <si>
    <t>D4 - Kabely a instalační materiál</t>
  </si>
  <si>
    <t>D5 - Ostatní</t>
  </si>
  <si>
    <t>Komponenty ozvučení</t>
  </si>
  <si>
    <t>Rozvaděč</t>
  </si>
  <si>
    <t>Reproduktory</t>
  </si>
  <si>
    <t>Pol130</t>
  </si>
  <si>
    <t>Rreproduktor nástěnný100V/10/5 W plastová skříňka</t>
  </si>
  <si>
    <t>Pol131</t>
  </si>
  <si>
    <t>Propojovací krabice, vč. Svorkovnice</t>
  </si>
  <si>
    <t>Pol132</t>
  </si>
  <si>
    <t>Ochranný kryt reproduktoru - atyp.</t>
  </si>
  <si>
    <t>Pol134</t>
  </si>
  <si>
    <t>Kabel CYKY 2x1,5</t>
  </si>
  <si>
    <t>Pol111</t>
  </si>
  <si>
    <t>Elektroinstalační trubka 23mm - ohebná</t>
  </si>
  <si>
    <t>Pol139</t>
  </si>
  <si>
    <t>Drobný instalační materiál (hmoždinky, krabice, štítky, popisky, konektory atd.)</t>
  </si>
  <si>
    <t>D08d - SKS</t>
  </si>
  <si>
    <t>D1 - Kabely:</t>
  </si>
  <si>
    <t>D2 - Domovní rozvaděče</t>
  </si>
  <si>
    <t>D3 - Zásuvky</t>
  </si>
  <si>
    <t>D4 - Domácí telefon</t>
  </si>
  <si>
    <t>D5 - Kabelové trasy:</t>
  </si>
  <si>
    <t>Kabely:</t>
  </si>
  <si>
    <t>Pol87</t>
  </si>
  <si>
    <t>Metalické propojovací kabely RJ45/RJ45, kat.5e, délka do 2m, 10m</t>
  </si>
  <si>
    <t>Domovní rozvaděče</t>
  </si>
  <si>
    <t>Pol93</t>
  </si>
  <si>
    <t>19" patchpanel pro max. 24 keystone, neosazený,1U</t>
  </si>
  <si>
    <t>Pol94</t>
  </si>
  <si>
    <t>Modul UTP Cat.5e, černý</t>
  </si>
  <si>
    <t>Zásuvky</t>
  </si>
  <si>
    <t>Pol95</t>
  </si>
  <si>
    <t>Nestíněná zásuvka s 2xRJ 45, kat.5e, vč. víčka, rámečku a záslepek</t>
  </si>
  <si>
    <t>Pol97</t>
  </si>
  <si>
    <t>Instalační krabice pro zásuvku</t>
  </si>
  <si>
    <t>Domácí telefon</t>
  </si>
  <si>
    <t>Kabelové trasy:</t>
  </si>
  <si>
    <t>Pol109</t>
  </si>
  <si>
    <t>Pomocné nosné konstrukce</t>
  </si>
  <si>
    <t>Pol110</t>
  </si>
  <si>
    <t>Pospojení ocel. konstrukcí</t>
  </si>
  <si>
    <t>Pol113</t>
  </si>
  <si>
    <t>Drobný instalační materiál (hmoždinky, krabice, štítky, popisky atd.)</t>
  </si>
  <si>
    <t>D09 - Silnoproud</t>
  </si>
  <si>
    <t>A. - Rozvaděče</t>
  </si>
  <si>
    <t xml:space="preserve">    1. - Podružná rozvodnice R305 - doplnění + úprava</t>
  </si>
  <si>
    <t xml:space="preserve">    2. - Ovládácí skříňka osvětlení RO</t>
  </si>
  <si>
    <t xml:space="preserve">    3. - Podružná rozvodnice RTH</t>
  </si>
  <si>
    <t>B. - Instalační materiál</t>
  </si>
  <si>
    <t xml:space="preserve">    B29 - Požárně odolný systém - nenormový systém kabelové trasy</t>
  </si>
  <si>
    <t>C. - Osvětlení</t>
  </si>
  <si>
    <t>D. - Kabely, vodiče</t>
  </si>
  <si>
    <t xml:space="preserve">    D07 - Požárně odolné kabely DIXI a.s.</t>
  </si>
  <si>
    <t>E. - Hromosvod, uzemnění</t>
  </si>
  <si>
    <t>F. - Ostatní práce</t>
  </si>
  <si>
    <t>A.</t>
  </si>
  <si>
    <t>Rozvaděče</t>
  </si>
  <si>
    <t>1.</t>
  </si>
  <si>
    <t>Podružná rozvodnice R305 - doplnění + úprava</t>
  </si>
  <si>
    <t>A17</t>
  </si>
  <si>
    <t>Jistič C/20A/1</t>
  </si>
  <si>
    <t>A30</t>
  </si>
  <si>
    <t>Drobný montážní materiál vč. mont.</t>
  </si>
  <si>
    <t>A31</t>
  </si>
  <si>
    <t>Připojení, zprovoznění</t>
  </si>
  <si>
    <t>Ovládácí skříňka osvětlení RO</t>
  </si>
  <si>
    <t>A21.1</t>
  </si>
  <si>
    <t>Zapuštená rozvodnicová skříň RZG-Z-1S8; 8 modulů; průhledné dveře; (vxšxhl) 250x245x100; IP 40/30</t>
  </si>
  <si>
    <t>A22.1</t>
  </si>
  <si>
    <t>Spínač se zeleným prosvětlením MSK-10-SE</t>
  </si>
  <si>
    <t>A23.1</t>
  </si>
  <si>
    <t>A24.1</t>
  </si>
  <si>
    <t>Podružná rozvodnice RTH</t>
  </si>
  <si>
    <t>A31.1</t>
  </si>
  <si>
    <t>Nástěnná rozvodnicová skříň 54 modulů (3x18); plné dveře; , (vxšxhl) 600x426x125; IP 40/30</t>
  </si>
  <si>
    <t>A32</t>
  </si>
  <si>
    <t>Svodič přepětí T2; 12,5 kA; 3P+N</t>
  </si>
  <si>
    <t>A33</t>
  </si>
  <si>
    <t>Vypínač 3x63A</t>
  </si>
  <si>
    <t>A34</t>
  </si>
  <si>
    <t>Jistič C/16A/3</t>
  </si>
  <si>
    <t>A35</t>
  </si>
  <si>
    <t>Jistič B/16A/1</t>
  </si>
  <si>
    <t>A36</t>
  </si>
  <si>
    <t>Jistič C/10A/1</t>
  </si>
  <si>
    <t>A37</t>
  </si>
  <si>
    <t>Jistič B/6A/1</t>
  </si>
  <si>
    <t>A38</t>
  </si>
  <si>
    <t>Proudový chránič 40/4/0,03A</t>
  </si>
  <si>
    <t>A39</t>
  </si>
  <si>
    <t>Nulová svorkovnice 8 svorek</t>
  </si>
  <si>
    <t>A40</t>
  </si>
  <si>
    <t>Instalační stykač 2Z/25A/ 230V</t>
  </si>
  <si>
    <t>A41</t>
  </si>
  <si>
    <t>Instalační stykač 3Z/25A/ 230V</t>
  </si>
  <si>
    <t>A42</t>
  </si>
  <si>
    <t>Hlídač napětí DPU</t>
  </si>
  <si>
    <t>A43</t>
  </si>
  <si>
    <t>A44</t>
  </si>
  <si>
    <t>B.</t>
  </si>
  <si>
    <t>Instalační materiál</t>
  </si>
  <si>
    <t>B01</t>
  </si>
  <si>
    <t>Zásuvka 230V/16A</t>
  </si>
  <si>
    <t>B02</t>
  </si>
  <si>
    <t>Zásuvka 3x400V/16A 3+N+PE</t>
  </si>
  <si>
    <t>B03</t>
  </si>
  <si>
    <t>krycí rámeček jednonásobný</t>
  </si>
  <si>
    <t>B04</t>
  </si>
  <si>
    <t>krycí rámeček trojnásobný *</t>
  </si>
  <si>
    <t>B05</t>
  </si>
  <si>
    <t>krycí rámeček čtyřnásobný *</t>
  </si>
  <si>
    <t>B06</t>
  </si>
  <si>
    <t>Krabice instalační A11 OBO se svorkovnicí</t>
  </si>
  <si>
    <t>B07</t>
  </si>
  <si>
    <t>Krabice přístrojová KP 64/LD</t>
  </si>
  <si>
    <t>B08</t>
  </si>
  <si>
    <t>Krabice přístrojová KP 64/3LD *</t>
  </si>
  <si>
    <t>B09</t>
  </si>
  <si>
    <t>Krabice přístrojová KP 64/4LD *</t>
  </si>
  <si>
    <t>B10</t>
  </si>
  <si>
    <t>Svorkovnice hlav. ochran. pospojování EPS 3 v krabici KO100 E</t>
  </si>
  <si>
    <t>B11</t>
  </si>
  <si>
    <t>Uzemňovací svorka na potrubí s páskem Cu</t>
  </si>
  <si>
    <t>B12</t>
  </si>
  <si>
    <t>Kabelový žlab DZI 60x150 / 2000</t>
  </si>
  <si>
    <t>B13</t>
  </si>
  <si>
    <t>Kabelový žlab DZI 60x100 / 2000</t>
  </si>
  <si>
    <t>B14</t>
  </si>
  <si>
    <t>Kabelový žlab KZI-F 60x50 / 3000 s víkem</t>
  </si>
  <si>
    <t>B15</t>
  </si>
  <si>
    <t>Betonová podložka pod kabelový žlab</t>
  </si>
  <si>
    <t>B16</t>
  </si>
  <si>
    <t>Svorka KSV</t>
  </si>
  <si>
    <t>B17</t>
  </si>
  <si>
    <t>Závěs středový DZCS/B</t>
  </si>
  <si>
    <t>B18</t>
  </si>
  <si>
    <t>Montážní deska DZMD/D</t>
  </si>
  <si>
    <t>B19</t>
  </si>
  <si>
    <t>Závitová tyč M8 / 2m</t>
  </si>
  <si>
    <t>B20</t>
  </si>
  <si>
    <t>Závěs trapézový</t>
  </si>
  <si>
    <t>B21</t>
  </si>
  <si>
    <t>Držák do trapézových stropů DSOS</t>
  </si>
  <si>
    <t>B22</t>
  </si>
  <si>
    <t>Matice nástavná M8</t>
  </si>
  <si>
    <t>B23</t>
  </si>
  <si>
    <t>Kabelová lávka KL 85x200 / 3000</t>
  </si>
  <si>
    <t>B24</t>
  </si>
  <si>
    <t>Spojka kabelové látky S 85x200</t>
  </si>
  <si>
    <t>B25</t>
  </si>
  <si>
    <t>Stěnový úchty kabelové lávky KLSU</t>
  </si>
  <si>
    <t>128</t>
  </si>
  <si>
    <t>B26</t>
  </si>
  <si>
    <t>Kotva KPO 8x77</t>
  </si>
  <si>
    <t>130</t>
  </si>
  <si>
    <t>B27</t>
  </si>
  <si>
    <t>Třmenová příchytka dvojitá pro kabely 8 - 12 mm</t>
  </si>
  <si>
    <t>132</t>
  </si>
  <si>
    <t>B28</t>
  </si>
  <si>
    <t>Instalační trubka SUPER Monoflex 1232</t>
  </si>
  <si>
    <t>134</t>
  </si>
  <si>
    <t>B29</t>
  </si>
  <si>
    <t>Požárně odolný systém - nenormový systém kabelové trasy</t>
  </si>
  <si>
    <t>B30</t>
  </si>
  <si>
    <t>Rozbočná krabice KSK 100 PO</t>
  </si>
  <si>
    <t>136</t>
  </si>
  <si>
    <t>B31</t>
  </si>
  <si>
    <t>138</t>
  </si>
  <si>
    <t>B32</t>
  </si>
  <si>
    <t>Kabelový žlab s integrovanou spojkou DZI 60x100 / 2000</t>
  </si>
  <si>
    <t>140</t>
  </si>
  <si>
    <t>B33</t>
  </si>
  <si>
    <t>Středový závěs DZCZ/B</t>
  </si>
  <si>
    <t>142</t>
  </si>
  <si>
    <t>B34</t>
  </si>
  <si>
    <t>144</t>
  </si>
  <si>
    <t>B35</t>
  </si>
  <si>
    <t>Závitová tyč ZT8 - M8 / 2m</t>
  </si>
  <si>
    <t>146</t>
  </si>
  <si>
    <t>B36</t>
  </si>
  <si>
    <t>matice nástavná MZ 8</t>
  </si>
  <si>
    <t>148</t>
  </si>
  <si>
    <t>B37</t>
  </si>
  <si>
    <t>matice M8</t>
  </si>
  <si>
    <t>150</t>
  </si>
  <si>
    <t>B38</t>
  </si>
  <si>
    <t>Podložka PVL 4</t>
  </si>
  <si>
    <t>152</t>
  </si>
  <si>
    <t>B39</t>
  </si>
  <si>
    <t>Kabelová lávka KL 60x150 / 3000</t>
  </si>
  <si>
    <t>154</t>
  </si>
  <si>
    <t>B40</t>
  </si>
  <si>
    <t>Příchytka KLSU</t>
  </si>
  <si>
    <t>156</t>
  </si>
  <si>
    <t>B41</t>
  </si>
  <si>
    <t>158</t>
  </si>
  <si>
    <t>B42</t>
  </si>
  <si>
    <t>Šroub NSM 6x10 se samojistící maticí</t>
  </si>
  <si>
    <t>160</t>
  </si>
  <si>
    <t>B43</t>
  </si>
  <si>
    <t>Kabelové příchytky PKC1 1201</t>
  </si>
  <si>
    <t>162</t>
  </si>
  <si>
    <t>B44</t>
  </si>
  <si>
    <t>Kryt kabelových příchytek KPS 160x200 vč. mont. sady MS KPS</t>
  </si>
  <si>
    <t>164</t>
  </si>
  <si>
    <t>B45</t>
  </si>
  <si>
    <t>Spojka kabelové látky S 60x20</t>
  </si>
  <si>
    <t>166</t>
  </si>
  <si>
    <t>B46</t>
  </si>
  <si>
    <t>168</t>
  </si>
  <si>
    <t>C.</t>
  </si>
  <si>
    <t>Osvětlení</t>
  </si>
  <si>
    <t>C01</t>
  </si>
  <si>
    <t>A1 - Sport 4000K, 277W, PC, IP20 white</t>
  </si>
  <si>
    <t>170</t>
  </si>
  <si>
    <t>C02</t>
  </si>
  <si>
    <t>N1 - Vestavné stropní LED nouzové svítidlo, svítící při, výpadku napájení 4x1W, Nouzová svítidla napájená z centrálního zdroje doba zálohy 60 min.; adresný systém</t>
  </si>
  <si>
    <t>172</t>
  </si>
  <si>
    <t>C03</t>
  </si>
  <si>
    <t>P1 - Nástěnné nouzové svítidlo 1,2W LED s piktogramem, 230V; Rozeznatelnost piktogramu ze vzdálenosti až 20m, Nouzová svítidla napájená z centrálního zdroje doba zálohy 60 min.; adresný systém</t>
  </si>
  <si>
    <t>174</t>
  </si>
  <si>
    <t>C04</t>
  </si>
  <si>
    <t>DPU - Modul hlídání výpadku napětí</t>
  </si>
  <si>
    <t>176</t>
  </si>
  <si>
    <t>C05</t>
  </si>
  <si>
    <t>178</t>
  </si>
  <si>
    <t>D.</t>
  </si>
  <si>
    <t>Kabely, vodiče</t>
  </si>
  <si>
    <t>D01</t>
  </si>
  <si>
    <t>CYKY(J) 3x1,5</t>
  </si>
  <si>
    <t>180</t>
  </si>
  <si>
    <t>D02</t>
  </si>
  <si>
    <t>CYKY(J) 5x1,5</t>
  </si>
  <si>
    <t>182</t>
  </si>
  <si>
    <t>D03</t>
  </si>
  <si>
    <t>CYKY(J) 7x1,5</t>
  </si>
  <si>
    <t>184</t>
  </si>
  <si>
    <t>CYKY(J) 3x2,5</t>
  </si>
  <si>
    <t>186</t>
  </si>
  <si>
    <t>CYKY(J) 5x2,5</t>
  </si>
  <si>
    <t>188</t>
  </si>
  <si>
    <t>J-Y(St)Y 2x2x0,8</t>
  </si>
  <si>
    <t>190</t>
  </si>
  <si>
    <t>D07</t>
  </si>
  <si>
    <t>Požárně odolné kabely DIXI a.s.</t>
  </si>
  <si>
    <t>1-CXKH-V(J) 3x1,5</t>
  </si>
  <si>
    <t>192</t>
  </si>
  <si>
    <t>D10</t>
  </si>
  <si>
    <t>Vodič CY (CYA) 25</t>
  </si>
  <si>
    <t>194</t>
  </si>
  <si>
    <t>D11</t>
  </si>
  <si>
    <t>Vodič CY6 (odhad)</t>
  </si>
  <si>
    <t>196</t>
  </si>
  <si>
    <t>D12</t>
  </si>
  <si>
    <t>Prořez</t>
  </si>
  <si>
    <t>198</t>
  </si>
  <si>
    <t>D13</t>
  </si>
  <si>
    <t>200</t>
  </si>
  <si>
    <t>E.</t>
  </si>
  <si>
    <t>Hromosvod, uzemnění</t>
  </si>
  <si>
    <t>E01</t>
  </si>
  <si>
    <t>zemnící páska FeZn 30x4</t>
  </si>
  <si>
    <t>202</t>
  </si>
  <si>
    <t>E02</t>
  </si>
  <si>
    <t>zemnící drát FeZn 10</t>
  </si>
  <si>
    <t>204</t>
  </si>
  <si>
    <t>E03</t>
  </si>
  <si>
    <t>jímací vedení AlMgSi 8</t>
  </si>
  <si>
    <t>206</t>
  </si>
  <si>
    <t>E04</t>
  </si>
  <si>
    <t>podpěra vedení DEHNiso délka 295 / 220 mm komplet.</t>
  </si>
  <si>
    <t>208</t>
  </si>
  <si>
    <t>E05</t>
  </si>
  <si>
    <t>izolovaná podpěra vedení s DEHNgripem délka 675 / 590 mm</t>
  </si>
  <si>
    <t>210</t>
  </si>
  <si>
    <t>E06</t>
  </si>
  <si>
    <t>Jímací tyč Al 10 mm, dl. 1000 mm</t>
  </si>
  <si>
    <t>212</t>
  </si>
  <si>
    <t>E07</t>
  </si>
  <si>
    <t>betonový podstavec s klínem 8,5kg vč. podložky</t>
  </si>
  <si>
    <t>214</t>
  </si>
  <si>
    <t>E08</t>
  </si>
  <si>
    <t>Podpěra vedení DEHNsnap dl. 16 mm plast šedá</t>
  </si>
  <si>
    <t>216</t>
  </si>
  <si>
    <t>E09</t>
  </si>
  <si>
    <t>Svorka připojovací UNI na falc a konstrukce AL/nerez</t>
  </si>
  <si>
    <t>218</t>
  </si>
  <si>
    <t>E10</t>
  </si>
  <si>
    <t>Svorka univerzální SU nerez</t>
  </si>
  <si>
    <t>220</t>
  </si>
  <si>
    <t>E11</t>
  </si>
  <si>
    <t>Svorka MV pro jímací tyče se šroubem M10 nerez</t>
  </si>
  <si>
    <t>222</t>
  </si>
  <si>
    <t>E12</t>
  </si>
  <si>
    <t>Zkušební svorka UNI nerez</t>
  </si>
  <si>
    <t>224</t>
  </si>
  <si>
    <t>E13</t>
  </si>
  <si>
    <t>Svorka křížová SK FeZn</t>
  </si>
  <si>
    <t>226</t>
  </si>
  <si>
    <t>E14</t>
  </si>
  <si>
    <t>svorka univerzální MV nerez</t>
  </si>
  <si>
    <t>228</t>
  </si>
  <si>
    <t>E15</t>
  </si>
  <si>
    <t>označovací štítek</t>
  </si>
  <si>
    <t>230</t>
  </si>
  <si>
    <t>E16</t>
  </si>
  <si>
    <t>Demontáž stávajícíh svodů 11 - 13 (odhad)</t>
  </si>
  <si>
    <t>232</t>
  </si>
  <si>
    <t>E17</t>
  </si>
  <si>
    <t>Úprava hromosvodu, přemístění jímacího vedení na střechu TH, propojení se středním traktem, úprava kolem potrubí VZT atd. (odhad)</t>
  </si>
  <si>
    <t>234</t>
  </si>
  <si>
    <t>E18</t>
  </si>
  <si>
    <t>Prořez (odhad)</t>
  </si>
  <si>
    <t>236</t>
  </si>
  <si>
    <t>E19</t>
  </si>
  <si>
    <t>238</t>
  </si>
  <si>
    <t>F.</t>
  </si>
  <si>
    <t>Ostatní práce</t>
  </si>
  <si>
    <t>F01</t>
  </si>
  <si>
    <t>propojení MaR VZT a ÚT (odhad)</t>
  </si>
  <si>
    <t>240</t>
  </si>
  <si>
    <t>F02</t>
  </si>
  <si>
    <t>zapojení regulačních klapek VZT</t>
  </si>
  <si>
    <t>242</t>
  </si>
  <si>
    <t>F03</t>
  </si>
  <si>
    <t>zapojení požární klapky</t>
  </si>
  <si>
    <t>244</t>
  </si>
  <si>
    <t>F04</t>
  </si>
  <si>
    <t>zednické přípomoci</t>
  </si>
  <si>
    <t>246</t>
  </si>
  <si>
    <t>F05</t>
  </si>
  <si>
    <t>protipožární ucpávky</t>
  </si>
  <si>
    <t>248</t>
  </si>
  <si>
    <t>F06</t>
  </si>
  <si>
    <t>přesun hmot</t>
  </si>
  <si>
    <t>250</t>
  </si>
  <si>
    <t>F07</t>
  </si>
  <si>
    <t>doprava</t>
  </si>
  <si>
    <t>252</t>
  </si>
  <si>
    <t>F08</t>
  </si>
  <si>
    <t>zařízení staveniště</t>
  </si>
  <si>
    <t>254</t>
  </si>
  <si>
    <t>F09</t>
  </si>
  <si>
    <t>provizorní připojení staveniště</t>
  </si>
  <si>
    <t>256</t>
  </si>
  <si>
    <t>F10</t>
  </si>
  <si>
    <t>ostatní nespecifikované / nepředvídatelné položky (odhad)</t>
  </si>
  <si>
    <t>258</t>
  </si>
  <si>
    <t>F11</t>
  </si>
  <si>
    <t>koordinace s investorem - odhad</t>
  </si>
  <si>
    <t>260</t>
  </si>
  <si>
    <t>F12</t>
  </si>
  <si>
    <t>koordinace s ostatními profesemi-příprava pro BePo - odhad</t>
  </si>
  <si>
    <t>262</t>
  </si>
  <si>
    <t>F13</t>
  </si>
  <si>
    <t>revize</t>
  </si>
  <si>
    <t>264</t>
  </si>
  <si>
    <t>F14</t>
  </si>
  <si>
    <t>autorský dozor, dokumentace skut. provedení</t>
  </si>
  <si>
    <t>266</t>
  </si>
  <si>
    <t>F15</t>
  </si>
  <si>
    <t>ekologická likvidace odpadu</t>
  </si>
  <si>
    <t>268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</si>
</sst>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2" borderId="22" xfId="0" applyNumberFormat="1" applyFont="1" applyFill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ZX15c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Hala Klimeška - III. etapa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17. 6. 2018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29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47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27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31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48</v>
      </c>
      <c r="D52" s="82"/>
      <c r="E52" s="82"/>
      <c r="F52" s="82"/>
      <c r="G52" s="82"/>
      <c r="H52" s="83"/>
      <c r="I52" s="84" t="s">
        <v>49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50</v>
      </c>
      <c r="AH52" s="82"/>
      <c r="AI52" s="82"/>
      <c r="AJ52" s="82"/>
      <c r="AK52" s="82"/>
      <c r="AL52" s="82"/>
      <c r="AM52" s="82"/>
      <c r="AN52" s="84" t="s">
        <v>51</v>
      </c>
      <c r="AO52" s="82"/>
      <c r="AP52" s="86"/>
      <c r="AQ52" s="87" t="s">
        <v>52</v>
      </c>
      <c r="AR52" s="43"/>
      <c r="AS52" s="88" t="s">
        <v>53</v>
      </c>
      <c r="AT52" s="89" t="s">
        <v>54</v>
      </c>
      <c r="AU52" s="89" t="s">
        <v>55</v>
      </c>
      <c r="AV52" s="89" t="s">
        <v>56</v>
      </c>
      <c r="AW52" s="89" t="s">
        <v>57</v>
      </c>
      <c r="AX52" s="89" t="s">
        <v>58</v>
      </c>
      <c r="AY52" s="89" t="s">
        <v>59</v>
      </c>
      <c r="AZ52" s="89" t="s">
        <v>60</v>
      </c>
      <c r="BA52" s="89" t="s">
        <v>61</v>
      </c>
      <c r="BB52" s="89" t="s">
        <v>62</v>
      </c>
      <c r="BC52" s="89" t="s">
        <v>63</v>
      </c>
      <c r="BD52" s="90" t="s">
        <v>64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ROUND(AG55+SUM(AG56:AG59)+AG65,2)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ROUND(AS55+SUM(AS56:AS59)+AS65,2)</f>
        <v>0</v>
      </c>
      <c r="AT54" s="102">
        <f>ROUND(SUM(AV54:AW54),2)</f>
        <v>0</v>
      </c>
      <c r="AU54" s="103">
        <f>ROUND(AU55+SUM(AU56:AU59)+AU65,5)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ROUND(AZ55+SUM(AZ56:AZ59)+AZ65,2)</f>
        <v>0</v>
      </c>
      <c r="BA54" s="102">
        <f>ROUND(BA55+SUM(BA56:BA59)+BA65,2)</f>
        <v>0</v>
      </c>
      <c r="BB54" s="102">
        <f>ROUND(BB55+SUM(BB56:BB59)+BB65,2)</f>
        <v>0</v>
      </c>
      <c r="BC54" s="102">
        <f>ROUND(BC55+SUM(BC56:BC59)+BC65,2)</f>
        <v>0</v>
      </c>
      <c r="BD54" s="104">
        <f>ROUND(BD55+SUM(BD56:BD59)+BD65,2)</f>
        <v>0</v>
      </c>
      <c r="BS54" s="105" t="s">
        <v>66</v>
      </c>
      <c r="BT54" s="105" t="s">
        <v>67</v>
      </c>
      <c r="BU54" s="106" t="s">
        <v>68</v>
      </c>
      <c r="BV54" s="105" t="s">
        <v>69</v>
      </c>
      <c r="BW54" s="105" t="s">
        <v>5</v>
      </c>
      <c r="BX54" s="105" t="s">
        <v>70</v>
      </c>
      <c r="CL54" s="105" t="s">
        <v>1</v>
      </c>
    </row>
    <row r="55" spans="1:91" s="5" customFormat="1" ht="16.5" customHeight="1">
      <c r="A55" s="107" t="s">
        <v>71</v>
      </c>
      <c r="B55" s="108"/>
      <c r="C55" s="109"/>
      <c r="D55" s="110" t="s">
        <v>72</v>
      </c>
      <c r="E55" s="110"/>
      <c r="F55" s="110"/>
      <c r="G55" s="110"/>
      <c r="H55" s="110"/>
      <c r="I55" s="111"/>
      <c r="J55" s="110" t="s">
        <v>73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'A01 - Stavební část'!J30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74</v>
      </c>
      <c r="AR55" s="114"/>
      <c r="AS55" s="115">
        <v>0</v>
      </c>
      <c r="AT55" s="116">
        <f>ROUND(SUM(AV55:AW55),2)</f>
        <v>0</v>
      </c>
      <c r="AU55" s="117">
        <f>'A01 - Stavební část'!P102</f>
        <v>0</v>
      </c>
      <c r="AV55" s="116">
        <f>'A01 - Stavební část'!J33</f>
        <v>0</v>
      </c>
      <c r="AW55" s="116">
        <f>'A01 - Stavební část'!J34</f>
        <v>0</v>
      </c>
      <c r="AX55" s="116">
        <f>'A01 - Stavební část'!J35</f>
        <v>0</v>
      </c>
      <c r="AY55" s="116">
        <f>'A01 - Stavební část'!J36</f>
        <v>0</v>
      </c>
      <c r="AZ55" s="116">
        <f>'A01 - Stavební část'!F33</f>
        <v>0</v>
      </c>
      <c r="BA55" s="116">
        <f>'A01 - Stavební část'!F34</f>
        <v>0</v>
      </c>
      <c r="BB55" s="116">
        <f>'A01 - Stavební část'!F35</f>
        <v>0</v>
      </c>
      <c r="BC55" s="116">
        <f>'A01 - Stavební část'!F36</f>
        <v>0</v>
      </c>
      <c r="BD55" s="118">
        <f>'A01 - Stavební část'!F37</f>
        <v>0</v>
      </c>
      <c r="BT55" s="119" t="s">
        <v>75</v>
      </c>
      <c r="BV55" s="119" t="s">
        <v>69</v>
      </c>
      <c r="BW55" s="119" t="s">
        <v>76</v>
      </c>
      <c r="BX55" s="119" t="s">
        <v>5</v>
      </c>
      <c r="CL55" s="119" t="s">
        <v>1</v>
      </c>
      <c r="CM55" s="119" t="s">
        <v>77</v>
      </c>
    </row>
    <row r="56" spans="1:91" s="5" customFormat="1" ht="16.5" customHeight="1">
      <c r="A56" s="107" t="s">
        <v>71</v>
      </c>
      <c r="B56" s="108"/>
      <c r="C56" s="109"/>
      <c r="D56" s="110" t="s">
        <v>78</v>
      </c>
      <c r="E56" s="110"/>
      <c r="F56" s="110"/>
      <c r="G56" s="110"/>
      <c r="H56" s="110"/>
      <c r="I56" s="111"/>
      <c r="J56" s="110" t="s">
        <v>79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'D04 - zdravotně technické...'!J30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74</v>
      </c>
      <c r="AR56" s="114"/>
      <c r="AS56" s="115">
        <v>0</v>
      </c>
      <c r="AT56" s="116">
        <f>ROUND(SUM(AV56:AW56),2)</f>
        <v>0</v>
      </c>
      <c r="AU56" s="117">
        <f>'D04 - zdravotně technické...'!P82</f>
        <v>0</v>
      </c>
      <c r="AV56" s="116">
        <f>'D04 - zdravotně technické...'!J33</f>
        <v>0</v>
      </c>
      <c r="AW56" s="116">
        <f>'D04 - zdravotně technické...'!J34</f>
        <v>0</v>
      </c>
      <c r="AX56" s="116">
        <f>'D04 - zdravotně technické...'!J35</f>
        <v>0</v>
      </c>
      <c r="AY56" s="116">
        <f>'D04 - zdravotně technické...'!J36</f>
        <v>0</v>
      </c>
      <c r="AZ56" s="116">
        <f>'D04 - zdravotně technické...'!F33</f>
        <v>0</v>
      </c>
      <c r="BA56" s="116">
        <f>'D04 - zdravotně technické...'!F34</f>
        <v>0</v>
      </c>
      <c r="BB56" s="116">
        <f>'D04 - zdravotně technické...'!F35</f>
        <v>0</v>
      </c>
      <c r="BC56" s="116">
        <f>'D04 - zdravotně technické...'!F36</f>
        <v>0</v>
      </c>
      <c r="BD56" s="118">
        <f>'D04 - zdravotně technické...'!F37</f>
        <v>0</v>
      </c>
      <c r="BT56" s="119" t="s">
        <v>75</v>
      </c>
      <c r="BV56" s="119" t="s">
        <v>69</v>
      </c>
      <c r="BW56" s="119" t="s">
        <v>80</v>
      </c>
      <c r="BX56" s="119" t="s">
        <v>5</v>
      </c>
      <c r="CL56" s="119" t="s">
        <v>1</v>
      </c>
      <c r="CM56" s="119" t="s">
        <v>77</v>
      </c>
    </row>
    <row r="57" spans="1:91" s="5" customFormat="1" ht="16.5" customHeight="1">
      <c r="A57" s="107" t="s">
        <v>71</v>
      </c>
      <c r="B57" s="108"/>
      <c r="C57" s="109"/>
      <c r="D57" s="110" t="s">
        <v>81</v>
      </c>
      <c r="E57" s="110"/>
      <c r="F57" s="110"/>
      <c r="G57" s="110"/>
      <c r="H57" s="110"/>
      <c r="I57" s="111"/>
      <c r="J57" s="110" t="s">
        <v>82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'D05 - ÚT'!J30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74</v>
      </c>
      <c r="AR57" s="114"/>
      <c r="AS57" s="115">
        <v>0</v>
      </c>
      <c r="AT57" s="116">
        <f>ROUND(SUM(AV57:AW57),2)</f>
        <v>0</v>
      </c>
      <c r="AU57" s="117">
        <f>'D05 - ÚT'!P86</f>
        <v>0</v>
      </c>
      <c r="AV57" s="116">
        <f>'D05 - ÚT'!J33</f>
        <v>0</v>
      </c>
      <c r="AW57" s="116">
        <f>'D05 - ÚT'!J34</f>
        <v>0</v>
      </c>
      <c r="AX57" s="116">
        <f>'D05 - ÚT'!J35</f>
        <v>0</v>
      </c>
      <c r="AY57" s="116">
        <f>'D05 - ÚT'!J36</f>
        <v>0</v>
      </c>
      <c r="AZ57" s="116">
        <f>'D05 - ÚT'!F33</f>
        <v>0</v>
      </c>
      <c r="BA57" s="116">
        <f>'D05 - ÚT'!F34</f>
        <v>0</v>
      </c>
      <c r="BB57" s="116">
        <f>'D05 - ÚT'!F35</f>
        <v>0</v>
      </c>
      <c r="BC57" s="116">
        <f>'D05 - ÚT'!F36</f>
        <v>0</v>
      </c>
      <c r="BD57" s="118">
        <f>'D05 - ÚT'!F37</f>
        <v>0</v>
      </c>
      <c r="BT57" s="119" t="s">
        <v>75</v>
      </c>
      <c r="BV57" s="119" t="s">
        <v>69</v>
      </c>
      <c r="BW57" s="119" t="s">
        <v>83</v>
      </c>
      <c r="BX57" s="119" t="s">
        <v>5</v>
      </c>
      <c r="CL57" s="119" t="s">
        <v>1</v>
      </c>
      <c r="CM57" s="119" t="s">
        <v>77</v>
      </c>
    </row>
    <row r="58" spans="1:91" s="5" customFormat="1" ht="16.5" customHeight="1">
      <c r="A58" s="107" t="s">
        <v>71</v>
      </c>
      <c r="B58" s="108"/>
      <c r="C58" s="109"/>
      <c r="D58" s="110" t="s">
        <v>84</v>
      </c>
      <c r="E58" s="110"/>
      <c r="F58" s="110"/>
      <c r="G58" s="110"/>
      <c r="H58" s="110"/>
      <c r="I58" s="111"/>
      <c r="J58" s="110" t="s">
        <v>85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'D06 - VZT'!J30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74</v>
      </c>
      <c r="AR58" s="114"/>
      <c r="AS58" s="115">
        <v>0</v>
      </c>
      <c r="AT58" s="116">
        <f>ROUND(SUM(AV58:AW58),2)</f>
        <v>0</v>
      </c>
      <c r="AU58" s="117">
        <f>'D06 - VZT'!P82</f>
        <v>0</v>
      </c>
      <c r="AV58" s="116">
        <f>'D06 - VZT'!J33</f>
        <v>0</v>
      </c>
      <c r="AW58" s="116">
        <f>'D06 - VZT'!J34</f>
        <v>0</v>
      </c>
      <c r="AX58" s="116">
        <f>'D06 - VZT'!J35</f>
        <v>0</v>
      </c>
      <c r="AY58" s="116">
        <f>'D06 - VZT'!J36</f>
        <v>0</v>
      </c>
      <c r="AZ58" s="116">
        <f>'D06 - VZT'!F33</f>
        <v>0</v>
      </c>
      <c r="BA58" s="116">
        <f>'D06 - VZT'!F34</f>
        <v>0</v>
      </c>
      <c r="BB58" s="116">
        <f>'D06 - VZT'!F35</f>
        <v>0</v>
      </c>
      <c r="BC58" s="116">
        <f>'D06 - VZT'!F36</f>
        <v>0</v>
      </c>
      <c r="BD58" s="118">
        <f>'D06 - VZT'!F37</f>
        <v>0</v>
      </c>
      <c r="BT58" s="119" t="s">
        <v>75</v>
      </c>
      <c r="BV58" s="119" t="s">
        <v>69</v>
      </c>
      <c r="BW58" s="119" t="s">
        <v>86</v>
      </c>
      <c r="BX58" s="119" t="s">
        <v>5</v>
      </c>
      <c r="CL58" s="119" t="s">
        <v>1</v>
      </c>
      <c r="CM58" s="119" t="s">
        <v>77</v>
      </c>
    </row>
    <row r="59" spans="2:91" s="5" customFormat="1" ht="16.5" customHeight="1">
      <c r="B59" s="108"/>
      <c r="C59" s="109"/>
      <c r="D59" s="110" t="s">
        <v>87</v>
      </c>
      <c r="E59" s="110"/>
      <c r="F59" s="110"/>
      <c r="G59" s="110"/>
      <c r="H59" s="110"/>
      <c r="I59" s="111"/>
      <c r="J59" s="110" t="s">
        <v>88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20">
        <f>ROUND(SUM(AG60:AG64),2)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74</v>
      </c>
      <c r="AR59" s="114"/>
      <c r="AS59" s="115">
        <f>ROUND(SUM(AS60:AS64),2)</f>
        <v>0</v>
      </c>
      <c r="AT59" s="116">
        <f>ROUND(SUM(AV59:AW59),2)</f>
        <v>0</v>
      </c>
      <c r="AU59" s="117">
        <f>ROUND(SUM(AU60:AU64),5)</f>
        <v>0</v>
      </c>
      <c r="AV59" s="116">
        <f>ROUND(AZ59*L29,2)</f>
        <v>0</v>
      </c>
      <c r="AW59" s="116">
        <f>ROUND(BA59*L30,2)</f>
        <v>0</v>
      </c>
      <c r="AX59" s="116">
        <f>ROUND(BB59*L29,2)</f>
        <v>0</v>
      </c>
      <c r="AY59" s="116">
        <f>ROUND(BC59*L30,2)</f>
        <v>0</v>
      </c>
      <c r="AZ59" s="116">
        <f>ROUND(SUM(AZ60:AZ64),2)</f>
        <v>0</v>
      </c>
      <c r="BA59" s="116">
        <f>ROUND(SUM(BA60:BA64),2)</f>
        <v>0</v>
      </c>
      <c r="BB59" s="116">
        <f>ROUND(SUM(BB60:BB64),2)</f>
        <v>0</v>
      </c>
      <c r="BC59" s="116">
        <f>ROUND(SUM(BC60:BC64),2)</f>
        <v>0</v>
      </c>
      <c r="BD59" s="118">
        <f>ROUND(SUM(BD60:BD64),2)</f>
        <v>0</v>
      </c>
      <c r="BS59" s="119" t="s">
        <v>66</v>
      </c>
      <c r="BT59" s="119" t="s">
        <v>75</v>
      </c>
      <c r="BV59" s="119" t="s">
        <v>69</v>
      </c>
      <c r="BW59" s="119" t="s">
        <v>89</v>
      </c>
      <c r="BX59" s="119" t="s">
        <v>5</v>
      </c>
      <c r="CL59" s="119" t="s">
        <v>1</v>
      </c>
      <c r="CM59" s="119" t="s">
        <v>77</v>
      </c>
    </row>
    <row r="60" spans="1:91" s="6" customFormat="1" ht="16.5" customHeight="1">
      <c r="A60" s="107" t="s">
        <v>71</v>
      </c>
      <c r="B60" s="121"/>
      <c r="C60" s="122"/>
      <c r="D60" s="122"/>
      <c r="E60" s="123" t="s">
        <v>87</v>
      </c>
      <c r="F60" s="123"/>
      <c r="G60" s="123"/>
      <c r="H60" s="123"/>
      <c r="I60" s="123"/>
      <c r="J60" s="122"/>
      <c r="K60" s="123" t="s">
        <v>88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'D08 - Slaboproud'!J30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90</v>
      </c>
      <c r="AR60" s="126"/>
      <c r="AS60" s="127">
        <v>0</v>
      </c>
      <c r="AT60" s="128">
        <f>ROUND(SUM(AV60:AW60),2)</f>
        <v>0</v>
      </c>
      <c r="AU60" s="129">
        <f>'D08 - Slaboproud'!P81</f>
        <v>0</v>
      </c>
      <c r="AV60" s="128">
        <f>'D08 - Slaboproud'!J33</f>
        <v>0</v>
      </c>
      <c r="AW60" s="128">
        <f>'D08 - Slaboproud'!J34</f>
        <v>0</v>
      </c>
      <c r="AX60" s="128">
        <f>'D08 - Slaboproud'!J35</f>
        <v>0</v>
      </c>
      <c r="AY60" s="128">
        <f>'D08 - Slaboproud'!J36</f>
        <v>0</v>
      </c>
      <c r="AZ60" s="128">
        <f>'D08 - Slaboproud'!F33</f>
        <v>0</v>
      </c>
      <c r="BA60" s="128">
        <f>'D08 - Slaboproud'!F34</f>
        <v>0</v>
      </c>
      <c r="BB60" s="128">
        <f>'D08 - Slaboproud'!F35</f>
        <v>0</v>
      </c>
      <c r="BC60" s="128">
        <f>'D08 - Slaboproud'!F36</f>
        <v>0</v>
      </c>
      <c r="BD60" s="130">
        <f>'D08 - Slaboproud'!F37</f>
        <v>0</v>
      </c>
      <c r="BT60" s="131" t="s">
        <v>77</v>
      </c>
      <c r="BU60" s="131" t="s">
        <v>91</v>
      </c>
      <c r="BV60" s="131" t="s">
        <v>69</v>
      </c>
      <c r="BW60" s="131" t="s">
        <v>89</v>
      </c>
      <c r="BX60" s="131" t="s">
        <v>5</v>
      </c>
      <c r="CL60" s="131" t="s">
        <v>1</v>
      </c>
      <c r="CM60" s="131" t="s">
        <v>77</v>
      </c>
    </row>
    <row r="61" spans="1:90" s="6" customFormat="1" ht="16.5" customHeight="1">
      <c r="A61" s="107" t="s">
        <v>71</v>
      </c>
      <c r="B61" s="121"/>
      <c r="C61" s="122"/>
      <c r="D61" s="122"/>
      <c r="E61" s="123" t="s">
        <v>92</v>
      </c>
      <c r="F61" s="123"/>
      <c r="G61" s="123"/>
      <c r="H61" s="123"/>
      <c r="I61" s="123"/>
      <c r="J61" s="122"/>
      <c r="K61" s="123" t="s">
        <v>93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'D08a - EPS'!J32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90</v>
      </c>
      <c r="AR61" s="126"/>
      <c r="AS61" s="127">
        <v>0</v>
      </c>
      <c r="AT61" s="128">
        <f>ROUND(SUM(AV61:AW61),2)</f>
        <v>0</v>
      </c>
      <c r="AU61" s="129">
        <f>'D08a - EPS'!P91</f>
        <v>0</v>
      </c>
      <c r="AV61" s="128">
        <f>'D08a - EPS'!J35</f>
        <v>0</v>
      </c>
      <c r="AW61" s="128">
        <f>'D08a - EPS'!J36</f>
        <v>0</v>
      </c>
      <c r="AX61" s="128">
        <f>'D08a - EPS'!J37</f>
        <v>0</v>
      </c>
      <c r="AY61" s="128">
        <f>'D08a - EPS'!J38</f>
        <v>0</v>
      </c>
      <c r="AZ61" s="128">
        <f>'D08a - EPS'!F35</f>
        <v>0</v>
      </c>
      <c r="BA61" s="128">
        <f>'D08a - EPS'!F36</f>
        <v>0</v>
      </c>
      <c r="BB61" s="128">
        <f>'D08a - EPS'!F37</f>
        <v>0</v>
      </c>
      <c r="BC61" s="128">
        <f>'D08a - EPS'!F38</f>
        <v>0</v>
      </c>
      <c r="BD61" s="130">
        <f>'D08a - EPS'!F39</f>
        <v>0</v>
      </c>
      <c r="BT61" s="131" t="s">
        <v>77</v>
      </c>
      <c r="BV61" s="131" t="s">
        <v>69</v>
      </c>
      <c r="BW61" s="131" t="s">
        <v>94</v>
      </c>
      <c r="BX61" s="131" t="s">
        <v>89</v>
      </c>
      <c r="CL61" s="131" t="s">
        <v>1</v>
      </c>
    </row>
    <row r="62" spans="1:90" s="6" customFormat="1" ht="16.5" customHeight="1">
      <c r="A62" s="107" t="s">
        <v>71</v>
      </c>
      <c r="B62" s="121"/>
      <c r="C62" s="122"/>
      <c r="D62" s="122"/>
      <c r="E62" s="123" t="s">
        <v>95</v>
      </c>
      <c r="F62" s="123"/>
      <c r="G62" s="123"/>
      <c r="H62" s="123"/>
      <c r="I62" s="123"/>
      <c r="J62" s="122"/>
      <c r="K62" s="123" t="s">
        <v>96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>
        <f>'D08b - EZS'!J32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90</v>
      </c>
      <c r="AR62" s="126"/>
      <c r="AS62" s="127">
        <v>0</v>
      </c>
      <c r="AT62" s="128">
        <f>ROUND(SUM(AV62:AW62),2)</f>
        <v>0</v>
      </c>
      <c r="AU62" s="129">
        <f>'D08b - EZS'!P89</f>
        <v>0</v>
      </c>
      <c r="AV62" s="128">
        <f>'D08b - EZS'!J35</f>
        <v>0</v>
      </c>
      <c r="AW62" s="128">
        <f>'D08b - EZS'!J36</f>
        <v>0</v>
      </c>
      <c r="AX62" s="128">
        <f>'D08b - EZS'!J37</f>
        <v>0</v>
      </c>
      <c r="AY62" s="128">
        <f>'D08b - EZS'!J38</f>
        <v>0</v>
      </c>
      <c r="AZ62" s="128">
        <f>'D08b - EZS'!F35</f>
        <v>0</v>
      </c>
      <c r="BA62" s="128">
        <f>'D08b - EZS'!F36</f>
        <v>0</v>
      </c>
      <c r="BB62" s="128">
        <f>'D08b - EZS'!F37</f>
        <v>0</v>
      </c>
      <c r="BC62" s="128">
        <f>'D08b - EZS'!F38</f>
        <v>0</v>
      </c>
      <c r="BD62" s="130">
        <f>'D08b - EZS'!F39</f>
        <v>0</v>
      </c>
      <c r="BT62" s="131" t="s">
        <v>77</v>
      </c>
      <c r="BV62" s="131" t="s">
        <v>69</v>
      </c>
      <c r="BW62" s="131" t="s">
        <v>97</v>
      </c>
      <c r="BX62" s="131" t="s">
        <v>89</v>
      </c>
      <c r="CL62" s="131" t="s">
        <v>1</v>
      </c>
    </row>
    <row r="63" spans="1:90" s="6" customFormat="1" ht="16.5" customHeight="1">
      <c r="A63" s="107" t="s">
        <v>71</v>
      </c>
      <c r="B63" s="121"/>
      <c r="C63" s="122"/>
      <c r="D63" s="122"/>
      <c r="E63" s="123" t="s">
        <v>98</v>
      </c>
      <c r="F63" s="123"/>
      <c r="G63" s="123"/>
      <c r="H63" s="123"/>
      <c r="I63" s="123"/>
      <c r="J63" s="122"/>
      <c r="K63" s="123" t="s">
        <v>99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4">
        <f>'D08c - OZV'!J32</f>
        <v>0</v>
      </c>
      <c r="AH63" s="122"/>
      <c r="AI63" s="122"/>
      <c r="AJ63" s="122"/>
      <c r="AK63" s="122"/>
      <c r="AL63" s="122"/>
      <c r="AM63" s="122"/>
      <c r="AN63" s="124">
        <f>SUM(AG63,AT63)</f>
        <v>0</v>
      </c>
      <c r="AO63" s="122"/>
      <c r="AP63" s="122"/>
      <c r="AQ63" s="125" t="s">
        <v>90</v>
      </c>
      <c r="AR63" s="126"/>
      <c r="AS63" s="127">
        <v>0</v>
      </c>
      <c r="AT63" s="128">
        <f>ROUND(SUM(AV63:AW63),2)</f>
        <v>0</v>
      </c>
      <c r="AU63" s="129">
        <f>'D08c - OZV'!P90</f>
        <v>0</v>
      </c>
      <c r="AV63" s="128">
        <f>'D08c - OZV'!J35</f>
        <v>0</v>
      </c>
      <c r="AW63" s="128">
        <f>'D08c - OZV'!J36</f>
        <v>0</v>
      </c>
      <c r="AX63" s="128">
        <f>'D08c - OZV'!J37</f>
        <v>0</v>
      </c>
      <c r="AY63" s="128">
        <f>'D08c - OZV'!J38</f>
        <v>0</v>
      </c>
      <c r="AZ63" s="128">
        <f>'D08c - OZV'!F35</f>
        <v>0</v>
      </c>
      <c r="BA63" s="128">
        <f>'D08c - OZV'!F36</f>
        <v>0</v>
      </c>
      <c r="BB63" s="128">
        <f>'D08c - OZV'!F37</f>
        <v>0</v>
      </c>
      <c r="BC63" s="128">
        <f>'D08c - OZV'!F38</f>
        <v>0</v>
      </c>
      <c r="BD63" s="130">
        <f>'D08c - OZV'!F39</f>
        <v>0</v>
      </c>
      <c r="BT63" s="131" t="s">
        <v>77</v>
      </c>
      <c r="BV63" s="131" t="s">
        <v>69</v>
      </c>
      <c r="BW63" s="131" t="s">
        <v>100</v>
      </c>
      <c r="BX63" s="131" t="s">
        <v>89</v>
      </c>
      <c r="CL63" s="131" t="s">
        <v>1</v>
      </c>
    </row>
    <row r="64" spans="1:90" s="6" customFormat="1" ht="16.5" customHeight="1">
      <c r="A64" s="107" t="s">
        <v>71</v>
      </c>
      <c r="B64" s="121"/>
      <c r="C64" s="122"/>
      <c r="D64" s="122"/>
      <c r="E64" s="123" t="s">
        <v>101</v>
      </c>
      <c r="F64" s="123"/>
      <c r="G64" s="123"/>
      <c r="H64" s="123"/>
      <c r="I64" s="123"/>
      <c r="J64" s="122"/>
      <c r="K64" s="123" t="s">
        <v>102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4">
        <f>'D08d - SKS'!J32</f>
        <v>0</v>
      </c>
      <c r="AH64" s="122"/>
      <c r="AI64" s="122"/>
      <c r="AJ64" s="122"/>
      <c r="AK64" s="122"/>
      <c r="AL64" s="122"/>
      <c r="AM64" s="122"/>
      <c r="AN64" s="124">
        <f>SUM(AG64,AT64)</f>
        <v>0</v>
      </c>
      <c r="AO64" s="122"/>
      <c r="AP64" s="122"/>
      <c r="AQ64" s="125" t="s">
        <v>90</v>
      </c>
      <c r="AR64" s="126"/>
      <c r="AS64" s="127">
        <v>0</v>
      </c>
      <c r="AT64" s="128">
        <f>ROUND(SUM(AV64:AW64),2)</f>
        <v>0</v>
      </c>
      <c r="AU64" s="129">
        <f>'D08d - SKS'!P91</f>
        <v>0</v>
      </c>
      <c r="AV64" s="128">
        <f>'D08d - SKS'!J35</f>
        <v>0</v>
      </c>
      <c r="AW64" s="128">
        <f>'D08d - SKS'!J36</f>
        <v>0</v>
      </c>
      <c r="AX64" s="128">
        <f>'D08d - SKS'!J37</f>
        <v>0</v>
      </c>
      <c r="AY64" s="128">
        <f>'D08d - SKS'!J38</f>
        <v>0</v>
      </c>
      <c r="AZ64" s="128">
        <f>'D08d - SKS'!F35</f>
        <v>0</v>
      </c>
      <c r="BA64" s="128">
        <f>'D08d - SKS'!F36</f>
        <v>0</v>
      </c>
      <c r="BB64" s="128">
        <f>'D08d - SKS'!F37</f>
        <v>0</v>
      </c>
      <c r="BC64" s="128">
        <f>'D08d - SKS'!F38</f>
        <v>0</v>
      </c>
      <c r="BD64" s="130">
        <f>'D08d - SKS'!F39</f>
        <v>0</v>
      </c>
      <c r="BT64" s="131" t="s">
        <v>77</v>
      </c>
      <c r="BV64" s="131" t="s">
        <v>69</v>
      </c>
      <c r="BW64" s="131" t="s">
        <v>103</v>
      </c>
      <c r="BX64" s="131" t="s">
        <v>89</v>
      </c>
      <c r="CL64" s="131" t="s">
        <v>1</v>
      </c>
    </row>
    <row r="65" spans="1:91" s="5" customFormat="1" ht="16.5" customHeight="1">
      <c r="A65" s="107" t="s">
        <v>71</v>
      </c>
      <c r="B65" s="108"/>
      <c r="C65" s="109"/>
      <c r="D65" s="110" t="s">
        <v>104</v>
      </c>
      <c r="E65" s="110"/>
      <c r="F65" s="110"/>
      <c r="G65" s="110"/>
      <c r="H65" s="110"/>
      <c r="I65" s="111"/>
      <c r="J65" s="110" t="s">
        <v>105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>
        <f>'D09 - Silnoproud'!J30</f>
        <v>0</v>
      </c>
      <c r="AH65" s="111"/>
      <c r="AI65" s="111"/>
      <c r="AJ65" s="111"/>
      <c r="AK65" s="111"/>
      <c r="AL65" s="111"/>
      <c r="AM65" s="111"/>
      <c r="AN65" s="112">
        <f>SUM(AG65,AT65)</f>
        <v>0</v>
      </c>
      <c r="AO65" s="111"/>
      <c r="AP65" s="111"/>
      <c r="AQ65" s="113" t="s">
        <v>74</v>
      </c>
      <c r="AR65" s="114"/>
      <c r="AS65" s="132">
        <v>0</v>
      </c>
      <c r="AT65" s="133">
        <f>ROUND(SUM(AV65:AW65),2)</f>
        <v>0</v>
      </c>
      <c r="AU65" s="134">
        <f>'D09 - Silnoproud'!P90</f>
        <v>0</v>
      </c>
      <c r="AV65" s="133">
        <f>'D09 - Silnoproud'!J33</f>
        <v>0</v>
      </c>
      <c r="AW65" s="133">
        <f>'D09 - Silnoproud'!J34</f>
        <v>0</v>
      </c>
      <c r="AX65" s="133">
        <f>'D09 - Silnoproud'!J35</f>
        <v>0</v>
      </c>
      <c r="AY65" s="133">
        <f>'D09 - Silnoproud'!J36</f>
        <v>0</v>
      </c>
      <c r="AZ65" s="133">
        <f>'D09 - Silnoproud'!F33</f>
        <v>0</v>
      </c>
      <c r="BA65" s="133">
        <f>'D09 - Silnoproud'!F34</f>
        <v>0</v>
      </c>
      <c r="BB65" s="133">
        <f>'D09 - Silnoproud'!F35</f>
        <v>0</v>
      </c>
      <c r="BC65" s="133">
        <f>'D09 - Silnoproud'!F36</f>
        <v>0</v>
      </c>
      <c r="BD65" s="135">
        <f>'D09 - Silnoproud'!F37</f>
        <v>0</v>
      </c>
      <c r="BT65" s="119" t="s">
        <v>75</v>
      </c>
      <c r="BV65" s="119" t="s">
        <v>69</v>
      </c>
      <c r="BW65" s="119" t="s">
        <v>106</v>
      </c>
      <c r="BX65" s="119" t="s">
        <v>5</v>
      </c>
      <c r="CL65" s="119" t="s">
        <v>1</v>
      </c>
      <c r="CM65" s="119" t="s">
        <v>77</v>
      </c>
    </row>
    <row r="66" spans="2:44" s="1" customFormat="1" ht="30" customHeight="1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3"/>
    </row>
    <row r="67" spans="2:44" s="1" customFormat="1" ht="6.95" customHeight="1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43"/>
    </row>
  </sheetData>
  <sheetProtection password="CC35" sheet="1" objects="1" scenarios="1" formatColumns="0" formatRows="0"/>
  <mergeCells count="8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E62:I62"/>
    <mergeCell ref="D55:H55"/>
    <mergeCell ref="D56:H56"/>
    <mergeCell ref="D57:H57"/>
    <mergeCell ref="D58:H58"/>
    <mergeCell ref="D59:H59"/>
    <mergeCell ref="E60:I60"/>
    <mergeCell ref="E61:I61"/>
    <mergeCell ref="E63:I63"/>
    <mergeCell ref="E64:I64"/>
    <mergeCell ref="D65:H65"/>
    <mergeCell ref="AG64:AM64"/>
    <mergeCell ref="AG63:AM63"/>
    <mergeCell ref="AG65:AM65"/>
    <mergeCell ref="C52:G52"/>
    <mergeCell ref="I52:AF52"/>
    <mergeCell ref="J55:AF55"/>
    <mergeCell ref="J56:AF56"/>
    <mergeCell ref="J57:AF57"/>
    <mergeCell ref="J58:AF58"/>
    <mergeCell ref="J59:AF59"/>
    <mergeCell ref="K60:AF60"/>
    <mergeCell ref="K61:AF61"/>
    <mergeCell ref="K62:AF62"/>
    <mergeCell ref="K63:AF63"/>
    <mergeCell ref="K64:AF64"/>
    <mergeCell ref="J65:AF6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A01 - Stavební část'!C2" display="/"/>
    <hyperlink ref="A56" location="'D04 - zdravotně technické...'!C2" display="/"/>
    <hyperlink ref="A57" location="'D05 - ÚT'!C2" display="/"/>
    <hyperlink ref="A58" location="'D06 - VZT'!C2" display="/"/>
    <hyperlink ref="A60" location="'D08 - Slaboproud'!C2" display="/"/>
    <hyperlink ref="A61" location="'D08a - EPS'!C2" display="/"/>
    <hyperlink ref="A62" location="'D08b - EZS'!C2" display="/"/>
    <hyperlink ref="A63" location="'D08c - OZV'!C2" display="/"/>
    <hyperlink ref="A64" location="'D08d - SKS'!C2" display="/"/>
    <hyperlink ref="A65" location="'D09 - Silnoproud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ht="12" customHeight="1">
      <c r="B8" s="20"/>
      <c r="D8" s="141" t="s">
        <v>108</v>
      </c>
      <c r="L8" s="20"/>
    </row>
    <row r="9" spans="2:12" s="1" customFormat="1" ht="16.5" customHeight="1">
      <c r="B9" s="43"/>
      <c r="E9" s="142" t="s">
        <v>1109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1113</v>
      </c>
      <c r="I10" s="143"/>
      <c r="L10" s="43"/>
    </row>
    <row r="11" spans="2:12" s="1" customFormat="1" ht="36.95" customHeight="1">
      <c r="B11" s="43"/>
      <c r="E11" s="144" t="s">
        <v>1246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17. 6. 2018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ROUND(J91,2)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ROUND((SUM(BE91:BE118)),2)</f>
        <v>0</v>
      </c>
      <c r="I35" s="156">
        <v>0.21</v>
      </c>
      <c r="J35" s="155">
        <f>ROUND(((SUM(BE91:BE118))*I35),2)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ROUND((SUM(BF91:BF118)),2)</f>
        <v>0</v>
      </c>
      <c r="I36" s="156">
        <v>0.15</v>
      </c>
      <c r="J36" s="155">
        <f>ROUND(((SUM(BF91:BF118))*I36),2)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ROUND((SUM(BG91:BG118)),2)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ROUND((SUM(BH91:BH118)),2)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ROUND((SUM(BI91:BI118)),2)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111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Hala Klimeška - III. etapa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108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1109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1113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D08d - SKS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17. 6. 2018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112</v>
      </c>
      <c r="D61" s="173"/>
      <c r="E61" s="173"/>
      <c r="F61" s="173"/>
      <c r="G61" s="173"/>
      <c r="H61" s="173"/>
      <c r="I61" s="174"/>
      <c r="J61" s="175" t="s">
        <v>113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114</v>
      </c>
      <c r="D63" s="39"/>
      <c r="E63" s="39"/>
      <c r="F63" s="39"/>
      <c r="G63" s="39"/>
      <c r="H63" s="39"/>
      <c r="I63" s="143"/>
      <c r="J63" s="98">
        <f>J91</f>
        <v>0</v>
      </c>
      <c r="K63" s="39"/>
      <c r="L63" s="43"/>
      <c r="AU63" s="17" t="s">
        <v>115</v>
      </c>
    </row>
    <row r="64" spans="2:12" s="8" customFormat="1" ht="24.95" customHeight="1">
      <c r="B64" s="177"/>
      <c r="C64" s="178"/>
      <c r="D64" s="179" t="s">
        <v>1247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8" customFormat="1" ht="24.95" customHeight="1">
      <c r="B65" s="177"/>
      <c r="C65" s="178"/>
      <c r="D65" s="179" t="s">
        <v>1248</v>
      </c>
      <c r="E65" s="180"/>
      <c r="F65" s="180"/>
      <c r="G65" s="180"/>
      <c r="H65" s="180"/>
      <c r="I65" s="181"/>
      <c r="J65" s="182">
        <f>J95</f>
        <v>0</v>
      </c>
      <c r="K65" s="178"/>
      <c r="L65" s="183"/>
    </row>
    <row r="66" spans="2:12" s="8" customFormat="1" ht="24.95" customHeight="1">
      <c r="B66" s="177"/>
      <c r="C66" s="178"/>
      <c r="D66" s="179" t="s">
        <v>1249</v>
      </c>
      <c r="E66" s="180"/>
      <c r="F66" s="180"/>
      <c r="G66" s="180"/>
      <c r="H66" s="180"/>
      <c r="I66" s="181"/>
      <c r="J66" s="182">
        <f>J98</f>
        <v>0</v>
      </c>
      <c r="K66" s="178"/>
      <c r="L66" s="183"/>
    </row>
    <row r="67" spans="2:12" s="8" customFormat="1" ht="24.95" customHeight="1">
      <c r="B67" s="177"/>
      <c r="C67" s="178"/>
      <c r="D67" s="179" t="s">
        <v>1250</v>
      </c>
      <c r="E67" s="180"/>
      <c r="F67" s="180"/>
      <c r="G67" s="180"/>
      <c r="H67" s="180"/>
      <c r="I67" s="181"/>
      <c r="J67" s="182">
        <f>J101</f>
        <v>0</v>
      </c>
      <c r="K67" s="178"/>
      <c r="L67" s="183"/>
    </row>
    <row r="68" spans="2:12" s="8" customFormat="1" ht="24.95" customHeight="1">
      <c r="B68" s="177"/>
      <c r="C68" s="178"/>
      <c r="D68" s="179" t="s">
        <v>1251</v>
      </c>
      <c r="E68" s="180"/>
      <c r="F68" s="180"/>
      <c r="G68" s="180"/>
      <c r="H68" s="180"/>
      <c r="I68" s="181"/>
      <c r="J68" s="182">
        <f>J102</f>
        <v>0</v>
      </c>
      <c r="K68" s="178"/>
      <c r="L68" s="183"/>
    </row>
    <row r="69" spans="2:12" s="8" customFormat="1" ht="24.95" customHeight="1">
      <c r="B69" s="177"/>
      <c r="C69" s="178"/>
      <c r="D69" s="179" t="s">
        <v>1120</v>
      </c>
      <c r="E69" s="180"/>
      <c r="F69" s="180"/>
      <c r="G69" s="180"/>
      <c r="H69" s="180"/>
      <c r="I69" s="181"/>
      <c r="J69" s="182">
        <f>J110</f>
        <v>0</v>
      </c>
      <c r="K69" s="178"/>
      <c r="L69" s="183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7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0"/>
      <c r="J75" s="60"/>
      <c r="K75" s="60"/>
      <c r="L75" s="43"/>
    </row>
    <row r="76" spans="2:12" s="1" customFormat="1" ht="24.95" customHeight="1">
      <c r="B76" s="38"/>
      <c r="C76" s="23" t="s">
        <v>139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171" t="str">
        <f>E7</f>
        <v>Hala Klimeška - III. etapa</v>
      </c>
      <c r="F79" s="32"/>
      <c r="G79" s="32"/>
      <c r="H79" s="32"/>
      <c r="I79" s="143"/>
      <c r="J79" s="39"/>
      <c r="K79" s="39"/>
      <c r="L79" s="43"/>
    </row>
    <row r="80" spans="2:12" ht="12" customHeight="1">
      <c r="B80" s="21"/>
      <c r="C80" s="32" t="s">
        <v>108</v>
      </c>
      <c r="D80" s="22"/>
      <c r="E80" s="22"/>
      <c r="F80" s="22"/>
      <c r="G80" s="22"/>
      <c r="H80" s="22"/>
      <c r="I80" s="136"/>
      <c r="J80" s="22"/>
      <c r="K80" s="22"/>
      <c r="L80" s="20"/>
    </row>
    <row r="81" spans="2:12" s="1" customFormat="1" ht="16.5" customHeight="1">
      <c r="B81" s="38"/>
      <c r="C81" s="39"/>
      <c r="D81" s="39"/>
      <c r="E81" s="171" t="s">
        <v>1109</v>
      </c>
      <c r="F81" s="39"/>
      <c r="G81" s="39"/>
      <c r="H81" s="39"/>
      <c r="I81" s="143"/>
      <c r="J81" s="39"/>
      <c r="K81" s="39"/>
      <c r="L81" s="43"/>
    </row>
    <row r="82" spans="2:12" s="1" customFormat="1" ht="12" customHeight="1">
      <c r="B82" s="38"/>
      <c r="C82" s="32" t="s">
        <v>1113</v>
      </c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6.5" customHeight="1">
      <c r="B83" s="38"/>
      <c r="C83" s="39"/>
      <c r="D83" s="39"/>
      <c r="E83" s="64" t="str">
        <f>E11</f>
        <v>D08d - SKS</v>
      </c>
      <c r="F83" s="39"/>
      <c r="G83" s="39"/>
      <c r="H83" s="39"/>
      <c r="I83" s="143"/>
      <c r="J83" s="39"/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20</v>
      </c>
      <c r="D85" s="39"/>
      <c r="E85" s="39"/>
      <c r="F85" s="27" t="str">
        <f>F14</f>
        <v xml:space="preserve"> </v>
      </c>
      <c r="G85" s="39"/>
      <c r="H85" s="39"/>
      <c r="I85" s="145" t="s">
        <v>22</v>
      </c>
      <c r="J85" s="67" t="str">
        <f>IF(J14="","",J14)</f>
        <v>17. 6. 2018</v>
      </c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3.65" customHeight="1">
      <c r="B87" s="38"/>
      <c r="C87" s="32" t="s">
        <v>24</v>
      </c>
      <c r="D87" s="39"/>
      <c r="E87" s="39"/>
      <c r="F87" s="27" t="str">
        <f>E17</f>
        <v xml:space="preserve"> </v>
      </c>
      <c r="G87" s="39"/>
      <c r="H87" s="39"/>
      <c r="I87" s="145" t="s">
        <v>29</v>
      </c>
      <c r="J87" s="36" t="str">
        <f>E23</f>
        <v xml:space="preserve"> </v>
      </c>
      <c r="K87" s="39"/>
      <c r="L87" s="43"/>
    </row>
    <row r="88" spans="2:12" s="1" customFormat="1" ht="13.65" customHeight="1">
      <c r="B88" s="38"/>
      <c r="C88" s="32" t="s">
        <v>27</v>
      </c>
      <c r="D88" s="39"/>
      <c r="E88" s="39"/>
      <c r="F88" s="27" t="str">
        <f>IF(E20="","",E20)</f>
        <v>Vyplň údaj</v>
      </c>
      <c r="G88" s="39"/>
      <c r="H88" s="39"/>
      <c r="I88" s="145" t="s">
        <v>31</v>
      </c>
      <c r="J88" s="36" t="str">
        <f>E26</f>
        <v xml:space="preserve"> </v>
      </c>
      <c r="K88" s="39"/>
      <c r="L88" s="43"/>
    </row>
    <row r="89" spans="2:12" s="1" customFormat="1" ht="10.3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20" s="10" customFormat="1" ht="29.25" customHeight="1">
      <c r="B90" s="190"/>
      <c r="C90" s="191" t="s">
        <v>140</v>
      </c>
      <c r="D90" s="192" t="s">
        <v>52</v>
      </c>
      <c r="E90" s="192" t="s">
        <v>48</v>
      </c>
      <c r="F90" s="192" t="s">
        <v>49</v>
      </c>
      <c r="G90" s="192" t="s">
        <v>141</v>
      </c>
      <c r="H90" s="192" t="s">
        <v>142</v>
      </c>
      <c r="I90" s="193" t="s">
        <v>143</v>
      </c>
      <c r="J90" s="192" t="s">
        <v>113</v>
      </c>
      <c r="K90" s="194" t="s">
        <v>144</v>
      </c>
      <c r="L90" s="195"/>
      <c r="M90" s="88" t="s">
        <v>1</v>
      </c>
      <c r="N90" s="89" t="s">
        <v>37</v>
      </c>
      <c r="O90" s="89" t="s">
        <v>145</v>
      </c>
      <c r="P90" s="89" t="s">
        <v>146</v>
      </c>
      <c r="Q90" s="89" t="s">
        <v>147</v>
      </c>
      <c r="R90" s="89" t="s">
        <v>148</v>
      </c>
      <c r="S90" s="89" t="s">
        <v>149</v>
      </c>
      <c r="T90" s="90" t="s">
        <v>150</v>
      </c>
    </row>
    <row r="91" spans="2:63" s="1" customFormat="1" ht="22.8" customHeight="1">
      <c r="B91" s="38"/>
      <c r="C91" s="95" t="s">
        <v>151</v>
      </c>
      <c r="D91" s="39"/>
      <c r="E91" s="39"/>
      <c r="F91" s="39"/>
      <c r="G91" s="39"/>
      <c r="H91" s="39"/>
      <c r="I91" s="143"/>
      <c r="J91" s="196">
        <f>BK91</f>
        <v>0</v>
      </c>
      <c r="K91" s="39"/>
      <c r="L91" s="43"/>
      <c r="M91" s="91"/>
      <c r="N91" s="92"/>
      <c r="O91" s="92"/>
      <c r="P91" s="197">
        <f>P92+P95+P98+P101+P102+P110</f>
        <v>0</v>
      </c>
      <c r="Q91" s="92"/>
      <c r="R91" s="197">
        <f>R92+R95+R98+R101+R102+R110</f>
        <v>0</v>
      </c>
      <c r="S91" s="92"/>
      <c r="T91" s="198">
        <f>T92+T95+T98+T101+T102+T110</f>
        <v>0</v>
      </c>
      <c r="AT91" s="17" t="s">
        <v>66</v>
      </c>
      <c r="AU91" s="17" t="s">
        <v>115</v>
      </c>
      <c r="BK91" s="199">
        <f>BK92+BK95+BK98+BK101+BK102+BK110</f>
        <v>0</v>
      </c>
    </row>
    <row r="92" spans="2:63" s="11" customFormat="1" ht="25.9" customHeight="1">
      <c r="B92" s="200"/>
      <c r="C92" s="201"/>
      <c r="D92" s="202" t="s">
        <v>66</v>
      </c>
      <c r="E92" s="203" t="s">
        <v>1121</v>
      </c>
      <c r="F92" s="203" t="s">
        <v>1252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SUM(P93:P94)</f>
        <v>0</v>
      </c>
      <c r="Q92" s="208"/>
      <c r="R92" s="209">
        <f>SUM(R93:R94)</f>
        <v>0</v>
      </c>
      <c r="S92" s="208"/>
      <c r="T92" s="210">
        <f>SUM(T93:T94)</f>
        <v>0</v>
      </c>
      <c r="AR92" s="211" t="s">
        <v>75</v>
      </c>
      <c r="AT92" s="212" t="s">
        <v>66</v>
      </c>
      <c r="AU92" s="212" t="s">
        <v>67</v>
      </c>
      <c r="AY92" s="211" t="s">
        <v>154</v>
      </c>
      <c r="BK92" s="213">
        <f>SUM(BK93:BK94)</f>
        <v>0</v>
      </c>
    </row>
    <row r="93" spans="2:65" s="1" customFormat="1" ht="16.5" customHeight="1">
      <c r="B93" s="38"/>
      <c r="C93" s="216" t="s">
        <v>67</v>
      </c>
      <c r="D93" s="216" t="s">
        <v>156</v>
      </c>
      <c r="E93" s="217" t="s">
        <v>1209</v>
      </c>
      <c r="F93" s="218" t="s">
        <v>1210</v>
      </c>
      <c r="G93" s="219" t="s">
        <v>210</v>
      </c>
      <c r="H93" s="220">
        <v>540</v>
      </c>
      <c r="I93" s="221"/>
      <c r="J93" s="222">
        <f>ROUND(I93*H93,2)</f>
        <v>0</v>
      </c>
      <c r="K93" s="218" t="s">
        <v>1</v>
      </c>
      <c r="L93" s="43"/>
      <c r="M93" s="223" t="s">
        <v>1</v>
      </c>
      <c r="N93" s="224" t="s">
        <v>38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161</v>
      </c>
      <c r="AT93" s="17" t="s">
        <v>156</v>
      </c>
      <c r="AU93" s="17" t="s">
        <v>75</v>
      </c>
      <c r="AY93" s="17" t="s">
        <v>154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161</v>
      </c>
      <c r="BM93" s="17" t="s">
        <v>77</v>
      </c>
    </row>
    <row r="94" spans="2:65" s="1" customFormat="1" ht="16.5" customHeight="1">
      <c r="B94" s="38"/>
      <c r="C94" s="216" t="s">
        <v>67</v>
      </c>
      <c r="D94" s="216" t="s">
        <v>156</v>
      </c>
      <c r="E94" s="217" t="s">
        <v>1253</v>
      </c>
      <c r="F94" s="218" t="s">
        <v>1254</v>
      </c>
      <c r="G94" s="219" t="s">
        <v>937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161</v>
      </c>
      <c r="AT94" s="17" t="s">
        <v>156</v>
      </c>
      <c r="AU94" s="17" t="s">
        <v>75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161</v>
      </c>
      <c r="BM94" s="17" t="s">
        <v>161</v>
      </c>
    </row>
    <row r="95" spans="2:63" s="11" customFormat="1" ht="25.9" customHeight="1">
      <c r="B95" s="200"/>
      <c r="C95" s="201"/>
      <c r="D95" s="202" t="s">
        <v>66</v>
      </c>
      <c r="E95" s="203" t="s">
        <v>1127</v>
      </c>
      <c r="F95" s="203" t="s">
        <v>1255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SUM(P96:P97)</f>
        <v>0</v>
      </c>
      <c r="Q95" s="208"/>
      <c r="R95" s="209">
        <f>SUM(R96:R97)</f>
        <v>0</v>
      </c>
      <c r="S95" s="208"/>
      <c r="T95" s="210">
        <f>SUM(T96:T97)</f>
        <v>0</v>
      </c>
      <c r="AR95" s="211" t="s">
        <v>75</v>
      </c>
      <c r="AT95" s="212" t="s">
        <v>66</v>
      </c>
      <c r="AU95" s="212" t="s">
        <v>67</v>
      </c>
      <c r="AY95" s="211" t="s">
        <v>154</v>
      </c>
      <c r="BK95" s="213">
        <f>SUM(BK96:BK97)</f>
        <v>0</v>
      </c>
    </row>
    <row r="96" spans="2:65" s="1" customFormat="1" ht="16.5" customHeight="1">
      <c r="B96" s="38"/>
      <c r="C96" s="216" t="s">
        <v>67</v>
      </c>
      <c r="D96" s="216" t="s">
        <v>156</v>
      </c>
      <c r="E96" s="217" t="s">
        <v>1256</v>
      </c>
      <c r="F96" s="218" t="s">
        <v>1257</v>
      </c>
      <c r="G96" s="219" t="s">
        <v>927</v>
      </c>
      <c r="H96" s="220">
        <v>1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161</v>
      </c>
      <c r="AT96" s="17" t="s">
        <v>156</v>
      </c>
      <c r="AU96" s="17" t="s">
        <v>75</v>
      </c>
      <c r="AY96" s="17" t="s">
        <v>154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161</v>
      </c>
      <c r="BM96" s="17" t="s">
        <v>249</v>
      </c>
    </row>
    <row r="97" spans="2:65" s="1" customFormat="1" ht="16.5" customHeight="1">
      <c r="B97" s="38"/>
      <c r="C97" s="216" t="s">
        <v>67</v>
      </c>
      <c r="D97" s="216" t="s">
        <v>156</v>
      </c>
      <c r="E97" s="217" t="s">
        <v>1258</v>
      </c>
      <c r="F97" s="218" t="s">
        <v>1259</v>
      </c>
      <c r="G97" s="219" t="s">
        <v>927</v>
      </c>
      <c r="H97" s="220">
        <v>24</v>
      </c>
      <c r="I97" s="221"/>
      <c r="J97" s="222">
        <f>ROUND(I97*H97,2)</f>
        <v>0</v>
      </c>
      <c r="K97" s="218" t="s">
        <v>1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161</v>
      </c>
      <c r="AT97" s="17" t="s">
        <v>156</v>
      </c>
      <c r="AU97" s="17" t="s">
        <v>75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161</v>
      </c>
      <c r="BM97" s="17" t="s">
        <v>259</v>
      </c>
    </row>
    <row r="98" spans="2:63" s="11" customFormat="1" ht="25.9" customHeight="1">
      <c r="B98" s="200"/>
      <c r="C98" s="201"/>
      <c r="D98" s="202" t="s">
        <v>66</v>
      </c>
      <c r="E98" s="203" t="s">
        <v>1129</v>
      </c>
      <c r="F98" s="203" t="s">
        <v>1260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SUM(P99:P100)</f>
        <v>0</v>
      </c>
      <c r="Q98" s="208"/>
      <c r="R98" s="209">
        <f>SUM(R99:R100)</f>
        <v>0</v>
      </c>
      <c r="S98" s="208"/>
      <c r="T98" s="210">
        <f>SUM(T99:T100)</f>
        <v>0</v>
      </c>
      <c r="AR98" s="211" t="s">
        <v>75</v>
      </c>
      <c r="AT98" s="212" t="s">
        <v>66</v>
      </c>
      <c r="AU98" s="212" t="s">
        <v>67</v>
      </c>
      <c r="AY98" s="211" t="s">
        <v>154</v>
      </c>
      <c r="BK98" s="213">
        <f>SUM(BK99:BK100)</f>
        <v>0</v>
      </c>
    </row>
    <row r="99" spans="2:65" s="1" customFormat="1" ht="16.5" customHeight="1">
      <c r="B99" s="38"/>
      <c r="C99" s="216" t="s">
        <v>67</v>
      </c>
      <c r="D99" s="216" t="s">
        <v>156</v>
      </c>
      <c r="E99" s="217" t="s">
        <v>1261</v>
      </c>
      <c r="F99" s="218" t="s">
        <v>1262</v>
      </c>
      <c r="G99" s="219" t="s">
        <v>927</v>
      </c>
      <c r="H99" s="220">
        <v>3</v>
      </c>
      <c r="I99" s="221"/>
      <c r="J99" s="222">
        <f>ROUND(I99*H99,2)</f>
        <v>0</v>
      </c>
      <c r="K99" s="218" t="s">
        <v>1</v>
      </c>
      <c r="L99" s="43"/>
      <c r="M99" s="223" t="s">
        <v>1</v>
      </c>
      <c r="N99" s="224" t="s">
        <v>38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161</v>
      </c>
      <c r="AT99" s="17" t="s">
        <v>156</v>
      </c>
      <c r="AU99" s="17" t="s">
        <v>75</v>
      </c>
      <c r="AY99" s="17" t="s">
        <v>154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161</v>
      </c>
      <c r="BM99" s="17" t="s">
        <v>276</v>
      </c>
    </row>
    <row r="100" spans="2:65" s="1" customFormat="1" ht="16.5" customHeight="1">
      <c r="B100" s="38"/>
      <c r="C100" s="216" t="s">
        <v>67</v>
      </c>
      <c r="D100" s="216" t="s">
        <v>156</v>
      </c>
      <c r="E100" s="217" t="s">
        <v>1263</v>
      </c>
      <c r="F100" s="218" t="s">
        <v>1264</v>
      </c>
      <c r="G100" s="219" t="s">
        <v>927</v>
      </c>
      <c r="H100" s="220">
        <v>3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161</v>
      </c>
      <c r="AT100" s="17" t="s">
        <v>156</v>
      </c>
      <c r="AU100" s="17" t="s">
        <v>75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161</v>
      </c>
      <c r="BM100" s="17" t="s">
        <v>293</v>
      </c>
    </row>
    <row r="101" spans="2:63" s="11" customFormat="1" ht="25.9" customHeight="1">
      <c r="B101" s="200"/>
      <c r="C101" s="201"/>
      <c r="D101" s="202" t="s">
        <v>66</v>
      </c>
      <c r="E101" s="203" t="s">
        <v>1143</v>
      </c>
      <c r="F101" s="203" t="s">
        <v>1265</v>
      </c>
      <c r="G101" s="201"/>
      <c r="H101" s="201"/>
      <c r="I101" s="204"/>
      <c r="J101" s="205">
        <f>BK101</f>
        <v>0</v>
      </c>
      <c r="K101" s="201"/>
      <c r="L101" s="206"/>
      <c r="M101" s="207"/>
      <c r="N101" s="208"/>
      <c r="O101" s="208"/>
      <c r="P101" s="209">
        <v>0</v>
      </c>
      <c r="Q101" s="208"/>
      <c r="R101" s="209">
        <v>0</v>
      </c>
      <c r="S101" s="208"/>
      <c r="T101" s="210">
        <v>0</v>
      </c>
      <c r="AR101" s="211" t="s">
        <v>75</v>
      </c>
      <c r="AT101" s="212" t="s">
        <v>66</v>
      </c>
      <c r="AU101" s="212" t="s">
        <v>67</v>
      </c>
      <c r="AY101" s="211" t="s">
        <v>154</v>
      </c>
      <c r="BK101" s="213">
        <v>0</v>
      </c>
    </row>
    <row r="102" spans="2:63" s="11" customFormat="1" ht="25.9" customHeight="1">
      <c r="B102" s="200"/>
      <c r="C102" s="201"/>
      <c r="D102" s="202" t="s">
        <v>66</v>
      </c>
      <c r="E102" s="203" t="s">
        <v>1145</v>
      </c>
      <c r="F102" s="203" t="s">
        <v>1266</v>
      </c>
      <c r="G102" s="201"/>
      <c r="H102" s="201"/>
      <c r="I102" s="204"/>
      <c r="J102" s="205">
        <f>BK102</f>
        <v>0</v>
      </c>
      <c r="K102" s="201"/>
      <c r="L102" s="206"/>
      <c r="M102" s="207"/>
      <c r="N102" s="208"/>
      <c r="O102" s="208"/>
      <c r="P102" s="209">
        <f>SUM(P103:P109)</f>
        <v>0</v>
      </c>
      <c r="Q102" s="208"/>
      <c r="R102" s="209">
        <f>SUM(R103:R109)</f>
        <v>0</v>
      </c>
      <c r="S102" s="208"/>
      <c r="T102" s="210">
        <f>SUM(T103:T109)</f>
        <v>0</v>
      </c>
      <c r="AR102" s="211" t="s">
        <v>75</v>
      </c>
      <c r="AT102" s="212" t="s">
        <v>66</v>
      </c>
      <c r="AU102" s="212" t="s">
        <v>67</v>
      </c>
      <c r="AY102" s="211" t="s">
        <v>154</v>
      </c>
      <c r="BK102" s="213">
        <f>SUM(BK103:BK109)</f>
        <v>0</v>
      </c>
    </row>
    <row r="103" spans="2:65" s="1" customFormat="1" ht="16.5" customHeight="1">
      <c r="B103" s="38"/>
      <c r="C103" s="216" t="s">
        <v>67</v>
      </c>
      <c r="D103" s="216" t="s">
        <v>156</v>
      </c>
      <c r="E103" s="217" t="s">
        <v>1211</v>
      </c>
      <c r="F103" s="218" t="s">
        <v>1212</v>
      </c>
      <c r="G103" s="219" t="s">
        <v>210</v>
      </c>
      <c r="H103" s="220">
        <v>100</v>
      </c>
      <c r="I103" s="221"/>
      <c r="J103" s="222">
        <f>ROUND(I103*H103,2)</f>
        <v>0</v>
      </c>
      <c r="K103" s="218" t="s">
        <v>1</v>
      </c>
      <c r="L103" s="43"/>
      <c r="M103" s="223" t="s">
        <v>1</v>
      </c>
      <c r="N103" s="224" t="s">
        <v>38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161</v>
      </c>
      <c r="AT103" s="17" t="s">
        <v>156</v>
      </c>
      <c r="AU103" s="17" t="s">
        <v>75</v>
      </c>
      <c r="AY103" s="17" t="s">
        <v>154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161</v>
      </c>
      <c r="BM103" s="17" t="s">
        <v>432</v>
      </c>
    </row>
    <row r="104" spans="2:65" s="1" customFormat="1" ht="16.5" customHeight="1">
      <c r="B104" s="38"/>
      <c r="C104" s="216" t="s">
        <v>67</v>
      </c>
      <c r="D104" s="216" t="s">
        <v>156</v>
      </c>
      <c r="E104" s="217" t="s">
        <v>1267</v>
      </c>
      <c r="F104" s="218" t="s">
        <v>1268</v>
      </c>
      <c r="G104" s="219" t="s">
        <v>937</v>
      </c>
      <c r="H104" s="220">
        <v>1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161</v>
      </c>
      <c r="AT104" s="17" t="s">
        <v>156</v>
      </c>
      <c r="AU104" s="17" t="s">
        <v>75</v>
      </c>
      <c r="AY104" s="17" t="s">
        <v>154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161</v>
      </c>
      <c r="BM104" s="17" t="s">
        <v>448</v>
      </c>
    </row>
    <row r="105" spans="2:65" s="1" customFormat="1" ht="16.5" customHeight="1">
      <c r="B105" s="38"/>
      <c r="C105" s="216" t="s">
        <v>67</v>
      </c>
      <c r="D105" s="216" t="s">
        <v>156</v>
      </c>
      <c r="E105" s="217" t="s">
        <v>1269</v>
      </c>
      <c r="F105" s="218" t="s">
        <v>1270</v>
      </c>
      <c r="G105" s="219" t="s">
        <v>937</v>
      </c>
      <c r="H105" s="220">
        <v>1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75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456</v>
      </c>
    </row>
    <row r="106" spans="2:65" s="1" customFormat="1" ht="16.5" customHeight="1">
      <c r="B106" s="38"/>
      <c r="C106" s="216" t="s">
        <v>67</v>
      </c>
      <c r="D106" s="216" t="s">
        <v>156</v>
      </c>
      <c r="E106" s="217" t="s">
        <v>1242</v>
      </c>
      <c r="F106" s="218" t="s">
        <v>1243</v>
      </c>
      <c r="G106" s="219" t="s">
        <v>210</v>
      </c>
      <c r="H106" s="220">
        <v>200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75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464</v>
      </c>
    </row>
    <row r="107" spans="2:65" s="1" customFormat="1" ht="16.5" customHeight="1">
      <c r="B107" s="38"/>
      <c r="C107" s="216" t="s">
        <v>67</v>
      </c>
      <c r="D107" s="216" t="s">
        <v>156</v>
      </c>
      <c r="E107" s="217" t="s">
        <v>1215</v>
      </c>
      <c r="F107" s="218" t="s">
        <v>1216</v>
      </c>
      <c r="G107" s="219" t="s">
        <v>210</v>
      </c>
      <c r="H107" s="220">
        <v>100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75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484</v>
      </c>
    </row>
    <row r="108" spans="2:65" s="1" customFormat="1" ht="16.5" customHeight="1">
      <c r="B108" s="38"/>
      <c r="C108" s="216" t="s">
        <v>67</v>
      </c>
      <c r="D108" s="216" t="s">
        <v>156</v>
      </c>
      <c r="E108" s="217" t="s">
        <v>1164</v>
      </c>
      <c r="F108" s="218" t="s">
        <v>1165</v>
      </c>
      <c r="G108" s="219" t="s">
        <v>1163</v>
      </c>
      <c r="H108" s="220">
        <v>1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161</v>
      </c>
      <c r="AT108" s="17" t="s">
        <v>156</v>
      </c>
      <c r="AU108" s="17" t="s">
        <v>75</v>
      </c>
      <c r="AY108" s="17" t="s">
        <v>154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161</v>
      </c>
      <c r="BM108" s="17" t="s">
        <v>600</v>
      </c>
    </row>
    <row r="109" spans="2:65" s="1" customFormat="1" ht="16.5" customHeight="1">
      <c r="B109" s="38"/>
      <c r="C109" s="216" t="s">
        <v>67</v>
      </c>
      <c r="D109" s="216" t="s">
        <v>156</v>
      </c>
      <c r="E109" s="217" t="s">
        <v>1271</v>
      </c>
      <c r="F109" s="218" t="s">
        <v>1272</v>
      </c>
      <c r="G109" s="219" t="s">
        <v>1163</v>
      </c>
      <c r="H109" s="220">
        <v>1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38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161</v>
      </c>
      <c r="AT109" s="17" t="s">
        <v>156</v>
      </c>
      <c r="AU109" s="17" t="s">
        <v>75</v>
      </c>
      <c r="AY109" s="17" t="s">
        <v>154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161</v>
      </c>
      <c r="BM109" s="17" t="s">
        <v>614</v>
      </c>
    </row>
    <row r="110" spans="2:63" s="11" customFormat="1" ht="25.9" customHeight="1">
      <c r="B110" s="200"/>
      <c r="C110" s="201"/>
      <c r="D110" s="202" t="s">
        <v>66</v>
      </c>
      <c r="E110" s="203" t="s">
        <v>1168</v>
      </c>
      <c r="F110" s="203" t="s">
        <v>1169</v>
      </c>
      <c r="G110" s="201"/>
      <c r="H110" s="201"/>
      <c r="I110" s="204"/>
      <c r="J110" s="205">
        <f>BK110</f>
        <v>0</v>
      </c>
      <c r="K110" s="201"/>
      <c r="L110" s="206"/>
      <c r="M110" s="207"/>
      <c r="N110" s="208"/>
      <c r="O110" s="208"/>
      <c r="P110" s="209">
        <f>SUM(P111:P118)</f>
        <v>0</v>
      </c>
      <c r="Q110" s="208"/>
      <c r="R110" s="209">
        <f>SUM(R111:R118)</f>
        <v>0</v>
      </c>
      <c r="S110" s="208"/>
      <c r="T110" s="210">
        <f>SUM(T111:T118)</f>
        <v>0</v>
      </c>
      <c r="AR110" s="211" t="s">
        <v>75</v>
      </c>
      <c r="AT110" s="212" t="s">
        <v>66</v>
      </c>
      <c r="AU110" s="212" t="s">
        <v>67</v>
      </c>
      <c r="AY110" s="211" t="s">
        <v>154</v>
      </c>
      <c r="BK110" s="213">
        <f>SUM(BK111:BK118)</f>
        <v>0</v>
      </c>
    </row>
    <row r="111" spans="2:65" s="1" customFormat="1" ht="16.5" customHeight="1">
      <c r="B111" s="38"/>
      <c r="C111" s="216" t="s">
        <v>67</v>
      </c>
      <c r="D111" s="216" t="s">
        <v>156</v>
      </c>
      <c r="E111" s="217" t="s">
        <v>1172</v>
      </c>
      <c r="F111" s="218" t="s">
        <v>1173</v>
      </c>
      <c r="G111" s="219" t="s">
        <v>1163</v>
      </c>
      <c r="H111" s="220">
        <v>1</v>
      </c>
      <c r="I111" s="221"/>
      <c r="J111" s="222">
        <f>ROUND(I111*H111,2)</f>
        <v>0</v>
      </c>
      <c r="K111" s="218" t="s">
        <v>1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161</v>
      </c>
      <c r="AT111" s="17" t="s">
        <v>156</v>
      </c>
      <c r="AU111" s="17" t="s">
        <v>75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622</v>
      </c>
    </row>
    <row r="112" spans="2:65" s="1" customFormat="1" ht="16.5" customHeight="1">
      <c r="B112" s="38"/>
      <c r="C112" s="216" t="s">
        <v>67</v>
      </c>
      <c r="D112" s="216" t="s">
        <v>156</v>
      </c>
      <c r="E112" s="217" t="s">
        <v>1175</v>
      </c>
      <c r="F112" s="218" t="s">
        <v>1176</v>
      </c>
      <c r="G112" s="219" t="s">
        <v>1163</v>
      </c>
      <c r="H112" s="220">
        <v>1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161</v>
      </c>
      <c r="AT112" s="17" t="s">
        <v>156</v>
      </c>
      <c r="AU112" s="17" t="s">
        <v>75</v>
      </c>
      <c r="AY112" s="17" t="s">
        <v>154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161</v>
      </c>
      <c r="BM112" s="17" t="s">
        <v>630</v>
      </c>
    </row>
    <row r="113" spans="2:65" s="1" customFormat="1" ht="16.5" customHeight="1">
      <c r="B113" s="38"/>
      <c r="C113" s="216" t="s">
        <v>67</v>
      </c>
      <c r="D113" s="216" t="s">
        <v>156</v>
      </c>
      <c r="E113" s="217" t="s">
        <v>1178</v>
      </c>
      <c r="F113" s="218" t="s">
        <v>1179</v>
      </c>
      <c r="G113" s="219" t="s">
        <v>1180</v>
      </c>
      <c r="H113" s="220">
        <v>8</v>
      </c>
      <c r="I113" s="221"/>
      <c r="J113" s="222">
        <f>ROUND(I113*H113,2)</f>
        <v>0</v>
      </c>
      <c r="K113" s="218" t="s">
        <v>1</v>
      </c>
      <c r="L113" s="43"/>
      <c r="M113" s="223" t="s">
        <v>1</v>
      </c>
      <c r="N113" s="224" t="s">
        <v>38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161</v>
      </c>
      <c r="AT113" s="17" t="s">
        <v>156</v>
      </c>
      <c r="AU113" s="17" t="s">
        <v>75</v>
      </c>
      <c r="AY113" s="17" t="s">
        <v>154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161</v>
      </c>
      <c r="BM113" s="17" t="s">
        <v>640</v>
      </c>
    </row>
    <row r="114" spans="2:65" s="1" customFormat="1" ht="16.5" customHeight="1">
      <c r="B114" s="38"/>
      <c r="C114" s="216" t="s">
        <v>67</v>
      </c>
      <c r="D114" s="216" t="s">
        <v>156</v>
      </c>
      <c r="E114" s="217" t="s">
        <v>1223</v>
      </c>
      <c r="F114" s="218" t="s">
        <v>1224</v>
      </c>
      <c r="G114" s="219" t="s">
        <v>1163</v>
      </c>
      <c r="H114" s="220">
        <v>1</v>
      </c>
      <c r="I114" s="221"/>
      <c r="J114" s="222">
        <f>ROUND(I114*H114,2)</f>
        <v>0</v>
      </c>
      <c r="K114" s="218" t="s">
        <v>1</v>
      </c>
      <c r="L114" s="43"/>
      <c r="M114" s="223" t="s">
        <v>1</v>
      </c>
      <c r="N114" s="224" t="s">
        <v>38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161</v>
      </c>
      <c r="AT114" s="17" t="s">
        <v>156</v>
      </c>
      <c r="AU114" s="17" t="s">
        <v>75</v>
      </c>
      <c r="AY114" s="17" t="s">
        <v>154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161</v>
      </c>
      <c r="BM114" s="17" t="s">
        <v>649</v>
      </c>
    </row>
    <row r="115" spans="2:65" s="1" customFormat="1" ht="16.5" customHeight="1">
      <c r="B115" s="38"/>
      <c r="C115" s="216" t="s">
        <v>67</v>
      </c>
      <c r="D115" s="216" t="s">
        <v>156</v>
      </c>
      <c r="E115" s="217" t="s">
        <v>1182</v>
      </c>
      <c r="F115" s="218" t="s">
        <v>1183</v>
      </c>
      <c r="G115" s="219" t="s">
        <v>1163</v>
      </c>
      <c r="H115" s="220">
        <v>1</v>
      </c>
      <c r="I115" s="221"/>
      <c r="J115" s="222">
        <f>ROUND(I115*H115,2)</f>
        <v>0</v>
      </c>
      <c r="K115" s="218" t="s">
        <v>1</v>
      </c>
      <c r="L115" s="43"/>
      <c r="M115" s="223" t="s">
        <v>1</v>
      </c>
      <c r="N115" s="224" t="s">
        <v>38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161</v>
      </c>
      <c r="AT115" s="17" t="s">
        <v>156</v>
      </c>
      <c r="AU115" s="17" t="s">
        <v>75</v>
      </c>
      <c r="AY115" s="17" t="s">
        <v>154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75</v>
      </c>
      <c r="BK115" s="227">
        <f>ROUND(I115*H115,2)</f>
        <v>0</v>
      </c>
      <c r="BL115" s="17" t="s">
        <v>161</v>
      </c>
      <c r="BM115" s="17" t="s">
        <v>654</v>
      </c>
    </row>
    <row r="116" spans="2:65" s="1" customFormat="1" ht="16.5" customHeight="1">
      <c r="B116" s="38"/>
      <c r="C116" s="216" t="s">
        <v>67</v>
      </c>
      <c r="D116" s="216" t="s">
        <v>156</v>
      </c>
      <c r="E116" s="217" t="s">
        <v>1185</v>
      </c>
      <c r="F116" s="218" t="s">
        <v>1186</v>
      </c>
      <c r="G116" s="219" t="s">
        <v>1163</v>
      </c>
      <c r="H116" s="220">
        <v>1</v>
      </c>
      <c r="I116" s="221"/>
      <c r="J116" s="222">
        <f>ROUND(I116*H116,2)</f>
        <v>0</v>
      </c>
      <c r="K116" s="218" t="s">
        <v>1</v>
      </c>
      <c r="L116" s="43"/>
      <c r="M116" s="223" t="s">
        <v>1</v>
      </c>
      <c r="N116" s="224" t="s">
        <v>38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161</v>
      </c>
      <c r="AT116" s="17" t="s">
        <v>156</v>
      </c>
      <c r="AU116" s="17" t="s">
        <v>75</v>
      </c>
      <c r="AY116" s="17" t="s">
        <v>154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161</v>
      </c>
      <c r="BM116" s="17" t="s">
        <v>668</v>
      </c>
    </row>
    <row r="117" spans="2:65" s="1" customFormat="1" ht="16.5" customHeight="1">
      <c r="B117" s="38"/>
      <c r="C117" s="216" t="s">
        <v>67</v>
      </c>
      <c r="D117" s="216" t="s">
        <v>156</v>
      </c>
      <c r="E117" s="217" t="s">
        <v>1188</v>
      </c>
      <c r="F117" s="218" t="s">
        <v>1189</v>
      </c>
      <c r="G117" s="219" t="s">
        <v>1163</v>
      </c>
      <c r="H117" s="220">
        <v>1</v>
      </c>
      <c r="I117" s="221"/>
      <c r="J117" s="222">
        <f>ROUND(I117*H117,2)</f>
        <v>0</v>
      </c>
      <c r="K117" s="218" t="s">
        <v>1</v>
      </c>
      <c r="L117" s="43"/>
      <c r="M117" s="223" t="s">
        <v>1</v>
      </c>
      <c r="N117" s="224" t="s">
        <v>38</v>
      </c>
      <c r="O117" s="79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7" t="s">
        <v>161</v>
      </c>
      <c r="AT117" s="17" t="s">
        <v>156</v>
      </c>
      <c r="AU117" s="17" t="s">
        <v>75</v>
      </c>
      <c r="AY117" s="17" t="s">
        <v>154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161</v>
      </c>
      <c r="BM117" s="17" t="s">
        <v>679</v>
      </c>
    </row>
    <row r="118" spans="2:65" s="1" customFormat="1" ht="16.5" customHeight="1">
      <c r="B118" s="38"/>
      <c r="C118" s="216" t="s">
        <v>67</v>
      </c>
      <c r="D118" s="216" t="s">
        <v>156</v>
      </c>
      <c r="E118" s="217" t="s">
        <v>1191</v>
      </c>
      <c r="F118" s="218" t="s">
        <v>1192</v>
      </c>
      <c r="G118" s="219" t="s">
        <v>1163</v>
      </c>
      <c r="H118" s="220">
        <v>1</v>
      </c>
      <c r="I118" s="221"/>
      <c r="J118" s="222">
        <f>ROUND(I118*H118,2)</f>
        <v>0</v>
      </c>
      <c r="K118" s="218" t="s">
        <v>1</v>
      </c>
      <c r="L118" s="43"/>
      <c r="M118" s="285" t="s">
        <v>1</v>
      </c>
      <c r="N118" s="286" t="s">
        <v>38</v>
      </c>
      <c r="O118" s="287"/>
      <c r="P118" s="288">
        <f>O118*H118</f>
        <v>0</v>
      </c>
      <c r="Q118" s="288">
        <v>0</v>
      </c>
      <c r="R118" s="288">
        <f>Q118*H118</f>
        <v>0</v>
      </c>
      <c r="S118" s="288">
        <v>0</v>
      </c>
      <c r="T118" s="289">
        <f>S118*H118</f>
        <v>0</v>
      </c>
      <c r="AR118" s="17" t="s">
        <v>161</v>
      </c>
      <c r="AT118" s="17" t="s">
        <v>156</v>
      </c>
      <c r="AU118" s="17" t="s">
        <v>75</v>
      </c>
      <c r="AY118" s="17" t="s">
        <v>154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75</v>
      </c>
      <c r="BK118" s="227">
        <f>ROUND(I118*H118,2)</f>
        <v>0</v>
      </c>
      <c r="BL118" s="17" t="s">
        <v>161</v>
      </c>
      <c r="BM118" s="17" t="s">
        <v>689</v>
      </c>
    </row>
    <row r="119" spans="2:12" s="1" customFormat="1" ht="6.95" customHeight="1">
      <c r="B119" s="57"/>
      <c r="C119" s="58"/>
      <c r="D119" s="58"/>
      <c r="E119" s="58"/>
      <c r="F119" s="58"/>
      <c r="G119" s="58"/>
      <c r="H119" s="58"/>
      <c r="I119" s="167"/>
      <c r="J119" s="58"/>
      <c r="K119" s="58"/>
      <c r="L119" s="43"/>
    </row>
  </sheetData>
  <sheetProtection password="CC35" sheet="1" objects="1" scenarios="1" formatColumns="0" formatRows="0" autoFilter="0"/>
  <autoFilter ref="C90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1273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ROUND(J90,2)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ROUND((SUM(BE90:BE217)),2)</f>
        <v>0</v>
      </c>
      <c r="I33" s="156">
        <v>0.21</v>
      </c>
      <c r="J33" s="155">
        <f>ROUND(((SUM(BE90:BE217))*I33),2)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ROUND((SUM(BF90:BF217)),2)</f>
        <v>0</v>
      </c>
      <c r="I34" s="156">
        <v>0.15</v>
      </c>
      <c r="J34" s="155">
        <f>ROUND(((SUM(BF90:BF217))*I34),2)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ROUND((SUM(BG90:BG217)),2)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ROUND((SUM(BH90:BH217)),2)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ROUND((SUM(BI90:BI217)),2)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D09 - Silnoproud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J90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1274</v>
      </c>
      <c r="E60" s="180"/>
      <c r="F60" s="180"/>
      <c r="G60" s="180"/>
      <c r="H60" s="180"/>
      <c r="I60" s="181"/>
      <c r="J60" s="182">
        <f>J91</f>
        <v>0</v>
      </c>
      <c r="K60" s="178"/>
      <c r="L60" s="183"/>
    </row>
    <row r="61" spans="2:12" s="9" customFormat="1" ht="19.9" customHeight="1">
      <c r="B61" s="184"/>
      <c r="C61" s="122"/>
      <c r="D61" s="185" t="s">
        <v>1275</v>
      </c>
      <c r="E61" s="186"/>
      <c r="F61" s="186"/>
      <c r="G61" s="186"/>
      <c r="H61" s="186"/>
      <c r="I61" s="187"/>
      <c r="J61" s="188">
        <f>J92</f>
        <v>0</v>
      </c>
      <c r="K61" s="122"/>
      <c r="L61" s="189"/>
    </row>
    <row r="62" spans="2:12" s="9" customFormat="1" ht="19.9" customHeight="1">
      <c r="B62" s="184"/>
      <c r="C62" s="122"/>
      <c r="D62" s="185" t="s">
        <v>1276</v>
      </c>
      <c r="E62" s="186"/>
      <c r="F62" s="186"/>
      <c r="G62" s="186"/>
      <c r="H62" s="186"/>
      <c r="I62" s="187"/>
      <c r="J62" s="188">
        <f>J96</f>
        <v>0</v>
      </c>
      <c r="K62" s="122"/>
      <c r="L62" s="189"/>
    </row>
    <row r="63" spans="2:12" s="9" customFormat="1" ht="19.9" customHeight="1">
      <c r="B63" s="184"/>
      <c r="C63" s="122"/>
      <c r="D63" s="185" t="s">
        <v>1277</v>
      </c>
      <c r="E63" s="186"/>
      <c r="F63" s="186"/>
      <c r="G63" s="186"/>
      <c r="H63" s="186"/>
      <c r="I63" s="187"/>
      <c r="J63" s="188">
        <f>J101</f>
        <v>0</v>
      </c>
      <c r="K63" s="122"/>
      <c r="L63" s="189"/>
    </row>
    <row r="64" spans="2:12" s="8" customFormat="1" ht="24.95" customHeight="1">
      <c r="B64" s="177"/>
      <c r="C64" s="178"/>
      <c r="D64" s="179" t="s">
        <v>1278</v>
      </c>
      <c r="E64" s="180"/>
      <c r="F64" s="180"/>
      <c r="G64" s="180"/>
      <c r="H64" s="180"/>
      <c r="I64" s="181"/>
      <c r="J64" s="182">
        <f>J116</f>
        <v>0</v>
      </c>
      <c r="K64" s="178"/>
      <c r="L64" s="183"/>
    </row>
    <row r="65" spans="2:12" s="9" customFormat="1" ht="19.9" customHeight="1">
      <c r="B65" s="184"/>
      <c r="C65" s="122"/>
      <c r="D65" s="185" t="s">
        <v>1279</v>
      </c>
      <c r="E65" s="186"/>
      <c r="F65" s="186"/>
      <c r="G65" s="186"/>
      <c r="H65" s="186"/>
      <c r="I65" s="187"/>
      <c r="J65" s="188">
        <f>J145</f>
        <v>0</v>
      </c>
      <c r="K65" s="122"/>
      <c r="L65" s="189"/>
    </row>
    <row r="66" spans="2:12" s="8" customFormat="1" ht="24.95" customHeight="1">
      <c r="B66" s="177"/>
      <c r="C66" s="178"/>
      <c r="D66" s="179" t="s">
        <v>1280</v>
      </c>
      <c r="E66" s="180"/>
      <c r="F66" s="180"/>
      <c r="G66" s="180"/>
      <c r="H66" s="180"/>
      <c r="I66" s="181"/>
      <c r="J66" s="182">
        <f>J163</f>
        <v>0</v>
      </c>
      <c r="K66" s="178"/>
      <c r="L66" s="183"/>
    </row>
    <row r="67" spans="2:12" s="8" customFormat="1" ht="24.95" customHeight="1">
      <c r="B67" s="177"/>
      <c r="C67" s="178"/>
      <c r="D67" s="179" t="s">
        <v>1281</v>
      </c>
      <c r="E67" s="180"/>
      <c r="F67" s="180"/>
      <c r="G67" s="180"/>
      <c r="H67" s="180"/>
      <c r="I67" s="181"/>
      <c r="J67" s="182">
        <f>J169</f>
        <v>0</v>
      </c>
      <c r="K67" s="178"/>
      <c r="L67" s="183"/>
    </row>
    <row r="68" spans="2:12" s="9" customFormat="1" ht="19.9" customHeight="1">
      <c r="B68" s="184"/>
      <c r="C68" s="122"/>
      <c r="D68" s="185" t="s">
        <v>1282</v>
      </c>
      <c r="E68" s="186"/>
      <c r="F68" s="186"/>
      <c r="G68" s="186"/>
      <c r="H68" s="186"/>
      <c r="I68" s="187"/>
      <c r="J68" s="188">
        <f>J176</f>
        <v>0</v>
      </c>
      <c r="K68" s="122"/>
      <c r="L68" s="189"/>
    </row>
    <row r="69" spans="2:12" s="8" customFormat="1" ht="24.95" customHeight="1">
      <c r="B69" s="177"/>
      <c r="C69" s="178"/>
      <c r="D69" s="179" t="s">
        <v>1283</v>
      </c>
      <c r="E69" s="180"/>
      <c r="F69" s="180"/>
      <c r="G69" s="180"/>
      <c r="H69" s="180"/>
      <c r="I69" s="181"/>
      <c r="J69" s="182">
        <f>J182</f>
        <v>0</v>
      </c>
      <c r="K69" s="178"/>
      <c r="L69" s="183"/>
    </row>
    <row r="70" spans="2:12" s="8" customFormat="1" ht="24.95" customHeight="1">
      <c r="B70" s="177"/>
      <c r="C70" s="178"/>
      <c r="D70" s="179" t="s">
        <v>1284</v>
      </c>
      <c r="E70" s="180"/>
      <c r="F70" s="180"/>
      <c r="G70" s="180"/>
      <c r="H70" s="180"/>
      <c r="I70" s="181"/>
      <c r="J70" s="182">
        <f>J202</f>
        <v>0</v>
      </c>
      <c r="K70" s="178"/>
      <c r="L70" s="183"/>
    </row>
    <row r="71" spans="2:12" s="1" customFormat="1" ht="21.8" customHeight="1">
      <c r="B71" s="38"/>
      <c r="C71" s="39"/>
      <c r="D71" s="39"/>
      <c r="E71" s="39"/>
      <c r="F71" s="39"/>
      <c r="G71" s="39"/>
      <c r="H71" s="39"/>
      <c r="I71" s="143"/>
      <c r="J71" s="39"/>
      <c r="K71" s="39"/>
      <c r="L71" s="43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67"/>
      <c r="J72" s="58"/>
      <c r="K72" s="58"/>
      <c r="L72" s="43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70"/>
      <c r="J76" s="60"/>
      <c r="K76" s="60"/>
      <c r="L76" s="43"/>
    </row>
    <row r="77" spans="2:12" s="1" customFormat="1" ht="24.95" customHeight="1">
      <c r="B77" s="38"/>
      <c r="C77" s="23" t="s">
        <v>139</v>
      </c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16.5" customHeight="1">
      <c r="B80" s="38"/>
      <c r="C80" s="39"/>
      <c r="D80" s="39"/>
      <c r="E80" s="171" t="str">
        <f>E7</f>
        <v>Hala Klimeška - III. etapa</v>
      </c>
      <c r="F80" s="32"/>
      <c r="G80" s="32"/>
      <c r="H80" s="32"/>
      <c r="I80" s="143"/>
      <c r="J80" s="39"/>
      <c r="K80" s="39"/>
      <c r="L80" s="43"/>
    </row>
    <row r="81" spans="2:12" s="1" customFormat="1" ht="12" customHeight="1">
      <c r="B81" s="38"/>
      <c r="C81" s="32" t="s">
        <v>108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64" t="str">
        <f>E9</f>
        <v>D09 - Silnoproud</v>
      </c>
      <c r="F82" s="39"/>
      <c r="G82" s="39"/>
      <c r="H82" s="39"/>
      <c r="I82" s="143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20</v>
      </c>
      <c r="D84" s="39"/>
      <c r="E84" s="39"/>
      <c r="F84" s="27" t="str">
        <f>F12</f>
        <v xml:space="preserve"> </v>
      </c>
      <c r="G84" s="39"/>
      <c r="H84" s="39"/>
      <c r="I84" s="145" t="s">
        <v>22</v>
      </c>
      <c r="J84" s="67" t="str">
        <f>IF(J12="","",J12)</f>
        <v>17. 6. 2018</v>
      </c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3.65" customHeight="1">
      <c r="B86" s="38"/>
      <c r="C86" s="32" t="s">
        <v>24</v>
      </c>
      <c r="D86" s="39"/>
      <c r="E86" s="39"/>
      <c r="F86" s="27" t="str">
        <f>E15</f>
        <v xml:space="preserve"> </v>
      </c>
      <c r="G86" s="39"/>
      <c r="H86" s="39"/>
      <c r="I86" s="145" t="s">
        <v>29</v>
      </c>
      <c r="J86" s="36" t="str">
        <f>E21</f>
        <v xml:space="preserve"> </v>
      </c>
      <c r="K86" s="39"/>
      <c r="L86" s="43"/>
    </row>
    <row r="87" spans="2:12" s="1" customFormat="1" ht="13.65" customHeight="1">
      <c r="B87" s="38"/>
      <c r="C87" s="32" t="s">
        <v>27</v>
      </c>
      <c r="D87" s="39"/>
      <c r="E87" s="39"/>
      <c r="F87" s="27" t="str">
        <f>IF(E18="","",E18)</f>
        <v>Vyplň údaj</v>
      </c>
      <c r="G87" s="39"/>
      <c r="H87" s="39"/>
      <c r="I87" s="145" t="s">
        <v>31</v>
      </c>
      <c r="J87" s="36" t="str">
        <f>E24</f>
        <v xml:space="preserve"> </v>
      </c>
      <c r="K87" s="39"/>
      <c r="L87" s="43"/>
    </row>
    <row r="88" spans="2:12" s="1" customFormat="1" ht="10.3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20" s="10" customFormat="1" ht="29.25" customHeight="1">
      <c r="B89" s="190"/>
      <c r="C89" s="191" t="s">
        <v>140</v>
      </c>
      <c r="D89" s="192" t="s">
        <v>52</v>
      </c>
      <c r="E89" s="192" t="s">
        <v>48</v>
      </c>
      <c r="F89" s="192" t="s">
        <v>49</v>
      </c>
      <c r="G89" s="192" t="s">
        <v>141</v>
      </c>
      <c r="H89" s="192" t="s">
        <v>142</v>
      </c>
      <c r="I89" s="193" t="s">
        <v>143</v>
      </c>
      <c r="J89" s="192" t="s">
        <v>113</v>
      </c>
      <c r="K89" s="194" t="s">
        <v>144</v>
      </c>
      <c r="L89" s="195"/>
      <c r="M89" s="88" t="s">
        <v>1</v>
      </c>
      <c r="N89" s="89" t="s">
        <v>37</v>
      </c>
      <c r="O89" s="89" t="s">
        <v>145</v>
      </c>
      <c r="P89" s="89" t="s">
        <v>146</v>
      </c>
      <c r="Q89" s="89" t="s">
        <v>147</v>
      </c>
      <c r="R89" s="89" t="s">
        <v>148</v>
      </c>
      <c r="S89" s="89" t="s">
        <v>149</v>
      </c>
      <c r="T89" s="90" t="s">
        <v>150</v>
      </c>
    </row>
    <row r="90" spans="2:63" s="1" customFormat="1" ht="22.8" customHeight="1">
      <c r="B90" s="38"/>
      <c r="C90" s="95" t="s">
        <v>151</v>
      </c>
      <c r="D90" s="39"/>
      <c r="E90" s="39"/>
      <c r="F90" s="39"/>
      <c r="G90" s="39"/>
      <c r="H90" s="39"/>
      <c r="I90" s="143"/>
      <c r="J90" s="196">
        <f>BK90</f>
        <v>0</v>
      </c>
      <c r="K90" s="39"/>
      <c r="L90" s="43"/>
      <c r="M90" s="91"/>
      <c r="N90" s="92"/>
      <c r="O90" s="92"/>
      <c r="P90" s="197">
        <f>P91+P116+P163+P169+P182+P202</f>
        <v>0</v>
      </c>
      <c r="Q90" s="92"/>
      <c r="R90" s="197">
        <f>R91+R116+R163+R169+R182+R202</f>
        <v>0</v>
      </c>
      <c r="S90" s="92"/>
      <c r="T90" s="198">
        <f>T91+T116+T163+T169+T182+T202</f>
        <v>0</v>
      </c>
      <c r="AT90" s="17" t="s">
        <v>66</v>
      </c>
      <c r="AU90" s="17" t="s">
        <v>115</v>
      </c>
      <c r="BK90" s="199">
        <f>BK91+BK116+BK163+BK169+BK182+BK202</f>
        <v>0</v>
      </c>
    </row>
    <row r="91" spans="2:63" s="11" customFormat="1" ht="25.9" customHeight="1">
      <c r="B91" s="200"/>
      <c r="C91" s="201"/>
      <c r="D91" s="202" t="s">
        <v>66</v>
      </c>
      <c r="E91" s="203" t="s">
        <v>1285</v>
      </c>
      <c r="F91" s="203" t="s">
        <v>1286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P92+P96+P101</f>
        <v>0</v>
      </c>
      <c r="Q91" s="208"/>
      <c r="R91" s="209">
        <f>R92+R96+R101</f>
        <v>0</v>
      </c>
      <c r="S91" s="208"/>
      <c r="T91" s="210">
        <f>T92+T96+T101</f>
        <v>0</v>
      </c>
      <c r="AR91" s="211" t="s">
        <v>75</v>
      </c>
      <c r="AT91" s="212" t="s">
        <v>66</v>
      </c>
      <c r="AU91" s="212" t="s">
        <v>67</v>
      </c>
      <c r="AY91" s="211" t="s">
        <v>154</v>
      </c>
      <c r="BK91" s="213">
        <f>BK92+BK96+BK101</f>
        <v>0</v>
      </c>
    </row>
    <row r="92" spans="2:63" s="11" customFormat="1" ht="22.8" customHeight="1">
      <c r="B92" s="200"/>
      <c r="C92" s="201"/>
      <c r="D92" s="202" t="s">
        <v>66</v>
      </c>
      <c r="E92" s="214" t="s">
        <v>1287</v>
      </c>
      <c r="F92" s="214" t="s">
        <v>1288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SUM(P93:P95)</f>
        <v>0</v>
      </c>
      <c r="Q92" s="208"/>
      <c r="R92" s="209">
        <f>SUM(R93:R95)</f>
        <v>0</v>
      </c>
      <c r="S92" s="208"/>
      <c r="T92" s="210">
        <f>SUM(T93:T95)</f>
        <v>0</v>
      </c>
      <c r="AR92" s="211" t="s">
        <v>75</v>
      </c>
      <c r="AT92" s="212" t="s">
        <v>66</v>
      </c>
      <c r="AU92" s="212" t="s">
        <v>75</v>
      </c>
      <c r="AY92" s="211" t="s">
        <v>154</v>
      </c>
      <c r="BK92" s="213">
        <f>SUM(BK93:BK95)</f>
        <v>0</v>
      </c>
    </row>
    <row r="93" spans="2:65" s="1" customFormat="1" ht="16.5" customHeight="1">
      <c r="B93" s="38"/>
      <c r="C93" s="216" t="s">
        <v>67</v>
      </c>
      <c r="D93" s="216" t="s">
        <v>156</v>
      </c>
      <c r="E93" s="217" t="s">
        <v>1289</v>
      </c>
      <c r="F93" s="218" t="s">
        <v>1290</v>
      </c>
      <c r="G93" s="219" t="s">
        <v>927</v>
      </c>
      <c r="H93" s="220">
        <v>1</v>
      </c>
      <c r="I93" s="221"/>
      <c r="J93" s="222">
        <f>ROUND(I93*H93,2)</f>
        <v>0</v>
      </c>
      <c r="K93" s="218" t="s">
        <v>1</v>
      </c>
      <c r="L93" s="43"/>
      <c r="M93" s="223" t="s">
        <v>1</v>
      </c>
      <c r="N93" s="224" t="s">
        <v>38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161</v>
      </c>
      <c r="AT93" s="17" t="s">
        <v>156</v>
      </c>
      <c r="AU93" s="17" t="s">
        <v>77</v>
      </c>
      <c r="AY93" s="17" t="s">
        <v>154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161</v>
      </c>
      <c r="BM93" s="17" t="s">
        <v>235</v>
      </c>
    </row>
    <row r="94" spans="2:65" s="1" customFormat="1" ht="16.5" customHeight="1">
      <c r="B94" s="38"/>
      <c r="C94" s="216" t="s">
        <v>67</v>
      </c>
      <c r="D94" s="216" t="s">
        <v>156</v>
      </c>
      <c r="E94" s="217" t="s">
        <v>1291</v>
      </c>
      <c r="F94" s="218" t="s">
        <v>1292</v>
      </c>
      <c r="G94" s="219" t="s">
        <v>937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161</v>
      </c>
      <c r="AT94" s="17" t="s">
        <v>156</v>
      </c>
      <c r="AU94" s="17" t="s">
        <v>77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161</v>
      </c>
      <c r="BM94" s="17" t="s">
        <v>408</v>
      </c>
    </row>
    <row r="95" spans="2:65" s="1" customFormat="1" ht="16.5" customHeight="1">
      <c r="B95" s="38"/>
      <c r="C95" s="216" t="s">
        <v>67</v>
      </c>
      <c r="D95" s="216" t="s">
        <v>156</v>
      </c>
      <c r="E95" s="217" t="s">
        <v>1293</v>
      </c>
      <c r="F95" s="218" t="s">
        <v>1294</v>
      </c>
      <c r="G95" s="219" t="s">
        <v>937</v>
      </c>
      <c r="H95" s="220">
        <v>1</v>
      </c>
      <c r="I95" s="221"/>
      <c r="J95" s="222">
        <f>ROUND(I95*H95,2)</f>
        <v>0</v>
      </c>
      <c r="K95" s="218" t="s">
        <v>1</v>
      </c>
      <c r="L95" s="43"/>
      <c r="M95" s="223" t="s">
        <v>1</v>
      </c>
      <c r="N95" s="224" t="s">
        <v>38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161</v>
      </c>
      <c r="AT95" s="17" t="s">
        <v>156</v>
      </c>
      <c r="AU95" s="17" t="s">
        <v>77</v>
      </c>
      <c r="AY95" s="17" t="s">
        <v>154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161</v>
      </c>
      <c r="BM95" s="17" t="s">
        <v>416</v>
      </c>
    </row>
    <row r="96" spans="2:63" s="11" customFormat="1" ht="22.8" customHeight="1">
      <c r="B96" s="200"/>
      <c r="C96" s="201"/>
      <c r="D96" s="202" t="s">
        <v>66</v>
      </c>
      <c r="E96" s="214" t="s">
        <v>922</v>
      </c>
      <c r="F96" s="214" t="s">
        <v>1295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SUM(P97:P100)</f>
        <v>0</v>
      </c>
      <c r="Q96" s="208"/>
      <c r="R96" s="209">
        <f>SUM(R97:R100)</f>
        <v>0</v>
      </c>
      <c r="S96" s="208"/>
      <c r="T96" s="210">
        <f>SUM(T97:T100)</f>
        <v>0</v>
      </c>
      <c r="AR96" s="211" t="s">
        <v>75</v>
      </c>
      <c r="AT96" s="212" t="s">
        <v>66</v>
      </c>
      <c r="AU96" s="212" t="s">
        <v>75</v>
      </c>
      <c r="AY96" s="211" t="s">
        <v>154</v>
      </c>
      <c r="BK96" s="213">
        <f>SUM(BK97:BK100)</f>
        <v>0</v>
      </c>
    </row>
    <row r="97" spans="2:65" s="1" customFormat="1" ht="16.5" customHeight="1">
      <c r="B97" s="38"/>
      <c r="C97" s="216" t="s">
        <v>67</v>
      </c>
      <c r="D97" s="216" t="s">
        <v>156</v>
      </c>
      <c r="E97" s="217" t="s">
        <v>1296</v>
      </c>
      <c r="F97" s="218" t="s">
        <v>1297</v>
      </c>
      <c r="G97" s="219" t="s">
        <v>937</v>
      </c>
      <c r="H97" s="220">
        <v>1</v>
      </c>
      <c r="I97" s="221"/>
      <c r="J97" s="222">
        <f>ROUND(I97*H97,2)</f>
        <v>0</v>
      </c>
      <c r="K97" s="218" t="s">
        <v>1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161</v>
      </c>
      <c r="AT97" s="17" t="s">
        <v>156</v>
      </c>
      <c r="AU97" s="17" t="s">
        <v>77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161</v>
      </c>
      <c r="BM97" s="17" t="s">
        <v>424</v>
      </c>
    </row>
    <row r="98" spans="2:65" s="1" customFormat="1" ht="16.5" customHeight="1">
      <c r="B98" s="38"/>
      <c r="C98" s="216" t="s">
        <v>67</v>
      </c>
      <c r="D98" s="216" t="s">
        <v>156</v>
      </c>
      <c r="E98" s="217" t="s">
        <v>1298</v>
      </c>
      <c r="F98" s="218" t="s">
        <v>1299</v>
      </c>
      <c r="G98" s="219" t="s">
        <v>937</v>
      </c>
      <c r="H98" s="220">
        <v>2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38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161</v>
      </c>
      <c r="AT98" s="17" t="s">
        <v>156</v>
      </c>
      <c r="AU98" s="17" t="s">
        <v>77</v>
      </c>
      <c r="AY98" s="17" t="s">
        <v>154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161</v>
      </c>
      <c r="BM98" s="17" t="s">
        <v>432</v>
      </c>
    </row>
    <row r="99" spans="2:65" s="1" customFormat="1" ht="16.5" customHeight="1">
      <c r="B99" s="38"/>
      <c r="C99" s="216" t="s">
        <v>67</v>
      </c>
      <c r="D99" s="216" t="s">
        <v>156</v>
      </c>
      <c r="E99" s="217" t="s">
        <v>1300</v>
      </c>
      <c r="F99" s="218" t="s">
        <v>1292</v>
      </c>
      <c r="G99" s="219" t="s">
        <v>937</v>
      </c>
      <c r="H99" s="220">
        <v>1</v>
      </c>
      <c r="I99" s="221"/>
      <c r="J99" s="222">
        <f>ROUND(I99*H99,2)</f>
        <v>0</v>
      </c>
      <c r="K99" s="218" t="s">
        <v>1</v>
      </c>
      <c r="L99" s="43"/>
      <c r="M99" s="223" t="s">
        <v>1</v>
      </c>
      <c r="N99" s="224" t="s">
        <v>38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161</v>
      </c>
      <c r="AT99" s="17" t="s">
        <v>156</v>
      </c>
      <c r="AU99" s="17" t="s">
        <v>77</v>
      </c>
      <c r="AY99" s="17" t="s">
        <v>154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161</v>
      </c>
      <c r="BM99" s="17" t="s">
        <v>440</v>
      </c>
    </row>
    <row r="100" spans="2:65" s="1" customFormat="1" ht="16.5" customHeight="1">
      <c r="B100" s="38"/>
      <c r="C100" s="216" t="s">
        <v>67</v>
      </c>
      <c r="D100" s="216" t="s">
        <v>156</v>
      </c>
      <c r="E100" s="217" t="s">
        <v>1301</v>
      </c>
      <c r="F100" s="218" t="s">
        <v>1294</v>
      </c>
      <c r="G100" s="219" t="s">
        <v>937</v>
      </c>
      <c r="H100" s="220">
        <v>1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161</v>
      </c>
      <c r="AT100" s="17" t="s">
        <v>156</v>
      </c>
      <c r="AU100" s="17" t="s">
        <v>77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161</v>
      </c>
      <c r="BM100" s="17" t="s">
        <v>448</v>
      </c>
    </row>
    <row r="101" spans="2:63" s="11" customFormat="1" ht="22.8" customHeight="1">
      <c r="B101" s="200"/>
      <c r="C101" s="201"/>
      <c r="D101" s="202" t="s">
        <v>66</v>
      </c>
      <c r="E101" s="214" t="s">
        <v>925</v>
      </c>
      <c r="F101" s="214" t="s">
        <v>1302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SUM(P102:P115)</f>
        <v>0</v>
      </c>
      <c r="Q101" s="208"/>
      <c r="R101" s="209">
        <f>SUM(R102:R115)</f>
        <v>0</v>
      </c>
      <c r="S101" s="208"/>
      <c r="T101" s="210">
        <f>SUM(T102:T115)</f>
        <v>0</v>
      </c>
      <c r="AR101" s="211" t="s">
        <v>75</v>
      </c>
      <c r="AT101" s="212" t="s">
        <v>66</v>
      </c>
      <c r="AU101" s="212" t="s">
        <v>75</v>
      </c>
      <c r="AY101" s="211" t="s">
        <v>154</v>
      </c>
      <c r="BK101" s="213">
        <f>SUM(BK102:BK115)</f>
        <v>0</v>
      </c>
    </row>
    <row r="102" spans="2:65" s="1" customFormat="1" ht="16.5" customHeight="1">
      <c r="B102" s="38"/>
      <c r="C102" s="216" t="s">
        <v>67</v>
      </c>
      <c r="D102" s="216" t="s">
        <v>156</v>
      </c>
      <c r="E102" s="217" t="s">
        <v>1303</v>
      </c>
      <c r="F102" s="218" t="s">
        <v>1304</v>
      </c>
      <c r="G102" s="219" t="s">
        <v>937</v>
      </c>
      <c r="H102" s="220">
        <v>1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38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161</v>
      </c>
      <c r="AT102" s="17" t="s">
        <v>156</v>
      </c>
      <c r="AU102" s="17" t="s">
        <v>77</v>
      </c>
      <c r="AY102" s="17" t="s">
        <v>154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161</v>
      </c>
      <c r="BM102" s="17" t="s">
        <v>456</v>
      </c>
    </row>
    <row r="103" spans="2:65" s="1" customFormat="1" ht="16.5" customHeight="1">
      <c r="B103" s="38"/>
      <c r="C103" s="216" t="s">
        <v>67</v>
      </c>
      <c r="D103" s="216" t="s">
        <v>156</v>
      </c>
      <c r="E103" s="217" t="s">
        <v>1305</v>
      </c>
      <c r="F103" s="218" t="s">
        <v>1306</v>
      </c>
      <c r="G103" s="219" t="s">
        <v>937</v>
      </c>
      <c r="H103" s="220">
        <v>1</v>
      </c>
      <c r="I103" s="221"/>
      <c r="J103" s="222">
        <f>ROUND(I103*H103,2)</f>
        <v>0</v>
      </c>
      <c r="K103" s="218" t="s">
        <v>1</v>
      </c>
      <c r="L103" s="43"/>
      <c r="M103" s="223" t="s">
        <v>1</v>
      </c>
      <c r="N103" s="224" t="s">
        <v>38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161</v>
      </c>
      <c r="AT103" s="17" t="s">
        <v>156</v>
      </c>
      <c r="AU103" s="17" t="s">
        <v>77</v>
      </c>
      <c r="AY103" s="17" t="s">
        <v>154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161</v>
      </c>
      <c r="BM103" s="17" t="s">
        <v>464</v>
      </c>
    </row>
    <row r="104" spans="2:65" s="1" customFormat="1" ht="16.5" customHeight="1">
      <c r="B104" s="38"/>
      <c r="C104" s="216" t="s">
        <v>67</v>
      </c>
      <c r="D104" s="216" t="s">
        <v>156</v>
      </c>
      <c r="E104" s="217" t="s">
        <v>1307</v>
      </c>
      <c r="F104" s="218" t="s">
        <v>1308</v>
      </c>
      <c r="G104" s="219" t="s">
        <v>927</v>
      </c>
      <c r="H104" s="220">
        <v>1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161</v>
      </c>
      <c r="AT104" s="17" t="s">
        <v>156</v>
      </c>
      <c r="AU104" s="17" t="s">
        <v>77</v>
      </c>
      <c r="AY104" s="17" t="s">
        <v>154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161</v>
      </c>
      <c r="BM104" s="17" t="s">
        <v>472</v>
      </c>
    </row>
    <row r="105" spans="2:65" s="1" customFormat="1" ht="16.5" customHeight="1">
      <c r="B105" s="38"/>
      <c r="C105" s="216" t="s">
        <v>67</v>
      </c>
      <c r="D105" s="216" t="s">
        <v>156</v>
      </c>
      <c r="E105" s="217" t="s">
        <v>1309</v>
      </c>
      <c r="F105" s="218" t="s">
        <v>1310</v>
      </c>
      <c r="G105" s="219" t="s">
        <v>927</v>
      </c>
      <c r="H105" s="220">
        <v>1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77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484</v>
      </c>
    </row>
    <row r="106" spans="2:65" s="1" customFormat="1" ht="16.5" customHeight="1">
      <c r="B106" s="38"/>
      <c r="C106" s="216" t="s">
        <v>67</v>
      </c>
      <c r="D106" s="216" t="s">
        <v>156</v>
      </c>
      <c r="E106" s="217" t="s">
        <v>1311</v>
      </c>
      <c r="F106" s="218" t="s">
        <v>1312</v>
      </c>
      <c r="G106" s="219" t="s">
        <v>927</v>
      </c>
      <c r="H106" s="220">
        <v>6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77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600</v>
      </c>
    </row>
    <row r="107" spans="2:65" s="1" customFormat="1" ht="16.5" customHeight="1">
      <c r="B107" s="38"/>
      <c r="C107" s="216" t="s">
        <v>67</v>
      </c>
      <c r="D107" s="216" t="s">
        <v>156</v>
      </c>
      <c r="E107" s="217" t="s">
        <v>1313</v>
      </c>
      <c r="F107" s="218" t="s">
        <v>1314</v>
      </c>
      <c r="G107" s="219" t="s">
        <v>927</v>
      </c>
      <c r="H107" s="220">
        <v>5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77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614</v>
      </c>
    </row>
    <row r="108" spans="2:65" s="1" customFormat="1" ht="16.5" customHeight="1">
      <c r="B108" s="38"/>
      <c r="C108" s="216" t="s">
        <v>67</v>
      </c>
      <c r="D108" s="216" t="s">
        <v>156</v>
      </c>
      <c r="E108" s="217" t="s">
        <v>1315</v>
      </c>
      <c r="F108" s="218" t="s">
        <v>1316</v>
      </c>
      <c r="G108" s="219" t="s">
        <v>927</v>
      </c>
      <c r="H108" s="220">
        <v>1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161</v>
      </c>
      <c r="AT108" s="17" t="s">
        <v>156</v>
      </c>
      <c r="AU108" s="17" t="s">
        <v>77</v>
      </c>
      <c r="AY108" s="17" t="s">
        <v>154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161</v>
      </c>
      <c r="BM108" s="17" t="s">
        <v>622</v>
      </c>
    </row>
    <row r="109" spans="2:65" s="1" customFormat="1" ht="16.5" customHeight="1">
      <c r="B109" s="38"/>
      <c r="C109" s="216" t="s">
        <v>67</v>
      </c>
      <c r="D109" s="216" t="s">
        <v>156</v>
      </c>
      <c r="E109" s="217" t="s">
        <v>1317</v>
      </c>
      <c r="F109" s="218" t="s">
        <v>1318</v>
      </c>
      <c r="G109" s="219" t="s">
        <v>927</v>
      </c>
      <c r="H109" s="220">
        <v>1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38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161</v>
      </c>
      <c r="AT109" s="17" t="s">
        <v>156</v>
      </c>
      <c r="AU109" s="17" t="s">
        <v>77</v>
      </c>
      <c r="AY109" s="17" t="s">
        <v>154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161</v>
      </c>
      <c r="BM109" s="17" t="s">
        <v>630</v>
      </c>
    </row>
    <row r="110" spans="2:65" s="1" customFormat="1" ht="16.5" customHeight="1">
      <c r="B110" s="38"/>
      <c r="C110" s="216" t="s">
        <v>67</v>
      </c>
      <c r="D110" s="216" t="s">
        <v>156</v>
      </c>
      <c r="E110" s="217" t="s">
        <v>1319</v>
      </c>
      <c r="F110" s="218" t="s">
        <v>1320</v>
      </c>
      <c r="G110" s="219" t="s">
        <v>927</v>
      </c>
      <c r="H110" s="220">
        <v>1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38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161</v>
      </c>
      <c r="AT110" s="17" t="s">
        <v>156</v>
      </c>
      <c r="AU110" s="17" t="s">
        <v>77</v>
      </c>
      <c r="AY110" s="17" t="s">
        <v>154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161</v>
      </c>
      <c r="BM110" s="17" t="s">
        <v>640</v>
      </c>
    </row>
    <row r="111" spans="2:65" s="1" customFormat="1" ht="16.5" customHeight="1">
      <c r="B111" s="38"/>
      <c r="C111" s="216" t="s">
        <v>67</v>
      </c>
      <c r="D111" s="216" t="s">
        <v>156</v>
      </c>
      <c r="E111" s="217" t="s">
        <v>1321</v>
      </c>
      <c r="F111" s="218" t="s">
        <v>1322</v>
      </c>
      <c r="G111" s="219" t="s">
        <v>927</v>
      </c>
      <c r="H111" s="220">
        <v>1</v>
      </c>
      <c r="I111" s="221"/>
      <c r="J111" s="222">
        <f>ROUND(I111*H111,2)</f>
        <v>0</v>
      </c>
      <c r="K111" s="218" t="s">
        <v>1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161</v>
      </c>
      <c r="AT111" s="17" t="s">
        <v>156</v>
      </c>
      <c r="AU111" s="17" t="s">
        <v>77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649</v>
      </c>
    </row>
    <row r="112" spans="2:65" s="1" customFormat="1" ht="16.5" customHeight="1">
      <c r="B112" s="38"/>
      <c r="C112" s="216" t="s">
        <v>67</v>
      </c>
      <c r="D112" s="216" t="s">
        <v>156</v>
      </c>
      <c r="E112" s="217" t="s">
        <v>1323</v>
      </c>
      <c r="F112" s="218" t="s">
        <v>1324</v>
      </c>
      <c r="G112" s="219" t="s">
        <v>927</v>
      </c>
      <c r="H112" s="220">
        <v>1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161</v>
      </c>
      <c r="AT112" s="17" t="s">
        <v>156</v>
      </c>
      <c r="AU112" s="17" t="s">
        <v>77</v>
      </c>
      <c r="AY112" s="17" t="s">
        <v>154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161</v>
      </c>
      <c r="BM112" s="17" t="s">
        <v>654</v>
      </c>
    </row>
    <row r="113" spans="2:65" s="1" customFormat="1" ht="16.5" customHeight="1">
      <c r="B113" s="38"/>
      <c r="C113" s="216" t="s">
        <v>67</v>
      </c>
      <c r="D113" s="216" t="s">
        <v>156</v>
      </c>
      <c r="E113" s="217" t="s">
        <v>1325</v>
      </c>
      <c r="F113" s="218" t="s">
        <v>1326</v>
      </c>
      <c r="G113" s="219" t="s">
        <v>927</v>
      </c>
      <c r="H113" s="220">
        <v>1</v>
      </c>
      <c r="I113" s="221"/>
      <c r="J113" s="222">
        <f>ROUND(I113*H113,2)</f>
        <v>0</v>
      </c>
      <c r="K113" s="218" t="s">
        <v>1</v>
      </c>
      <c r="L113" s="43"/>
      <c r="M113" s="223" t="s">
        <v>1</v>
      </c>
      <c r="N113" s="224" t="s">
        <v>38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161</v>
      </c>
      <c r="AT113" s="17" t="s">
        <v>156</v>
      </c>
      <c r="AU113" s="17" t="s">
        <v>77</v>
      </c>
      <c r="AY113" s="17" t="s">
        <v>154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161</v>
      </c>
      <c r="BM113" s="17" t="s">
        <v>668</v>
      </c>
    </row>
    <row r="114" spans="2:65" s="1" customFormat="1" ht="16.5" customHeight="1">
      <c r="B114" s="38"/>
      <c r="C114" s="216" t="s">
        <v>67</v>
      </c>
      <c r="D114" s="216" t="s">
        <v>156</v>
      </c>
      <c r="E114" s="217" t="s">
        <v>1327</v>
      </c>
      <c r="F114" s="218" t="s">
        <v>1292</v>
      </c>
      <c r="G114" s="219" t="s">
        <v>937</v>
      </c>
      <c r="H114" s="220">
        <v>1</v>
      </c>
      <c r="I114" s="221"/>
      <c r="J114" s="222">
        <f>ROUND(I114*H114,2)</f>
        <v>0</v>
      </c>
      <c r="K114" s="218" t="s">
        <v>1</v>
      </c>
      <c r="L114" s="43"/>
      <c r="M114" s="223" t="s">
        <v>1</v>
      </c>
      <c r="N114" s="224" t="s">
        <v>38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161</v>
      </c>
      <c r="AT114" s="17" t="s">
        <v>156</v>
      </c>
      <c r="AU114" s="17" t="s">
        <v>77</v>
      </c>
      <c r="AY114" s="17" t="s">
        <v>154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161</v>
      </c>
      <c r="BM114" s="17" t="s">
        <v>679</v>
      </c>
    </row>
    <row r="115" spans="2:65" s="1" customFormat="1" ht="16.5" customHeight="1">
      <c r="B115" s="38"/>
      <c r="C115" s="216" t="s">
        <v>67</v>
      </c>
      <c r="D115" s="216" t="s">
        <v>156</v>
      </c>
      <c r="E115" s="217" t="s">
        <v>1328</v>
      </c>
      <c r="F115" s="218" t="s">
        <v>1294</v>
      </c>
      <c r="G115" s="219" t="s">
        <v>937</v>
      </c>
      <c r="H115" s="220">
        <v>1</v>
      </c>
      <c r="I115" s="221"/>
      <c r="J115" s="222">
        <f>ROUND(I115*H115,2)</f>
        <v>0</v>
      </c>
      <c r="K115" s="218" t="s">
        <v>1</v>
      </c>
      <c r="L115" s="43"/>
      <c r="M115" s="223" t="s">
        <v>1</v>
      </c>
      <c r="N115" s="224" t="s">
        <v>38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161</v>
      </c>
      <c r="AT115" s="17" t="s">
        <v>156</v>
      </c>
      <c r="AU115" s="17" t="s">
        <v>77</v>
      </c>
      <c r="AY115" s="17" t="s">
        <v>154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75</v>
      </c>
      <c r="BK115" s="227">
        <f>ROUND(I115*H115,2)</f>
        <v>0</v>
      </c>
      <c r="BL115" s="17" t="s">
        <v>161</v>
      </c>
      <c r="BM115" s="17" t="s">
        <v>689</v>
      </c>
    </row>
    <row r="116" spans="2:63" s="11" customFormat="1" ht="25.9" customHeight="1">
      <c r="B116" s="200"/>
      <c r="C116" s="201"/>
      <c r="D116" s="202" t="s">
        <v>66</v>
      </c>
      <c r="E116" s="203" t="s">
        <v>1329</v>
      </c>
      <c r="F116" s="203" t="s">
        <v>1330</v>
      </c>
      <c r="G116" s="201"/>
      <c r="H116" s="201"/>
      <c r="I116" s="204"/>
      <c r="J116" s="205">
        <f>BK116</f>
        <v>0</v>
      </c>
      <c r="K116" s="201"/>
      <c r="L116" s="206"/>
      <c r="M116" s="207"/>
      <c r="N116" s="208"/>
      <c r="O116" s="208"/>
      <c r="P116" s="209">
        <f>P117+SUM(P118:P145)</f>
        <v>0</v>
      </c>
      <c r="Q116" s="208"/>
      <c r="R116" s="209">
        <f>R117+SUM(R118:R145)</f>
        <v>0</v>
      </c>
      <c r="S116" s="208"/>
      <c r="T116" s="210">
        <f>T117+SUM(T118:T145)</f>
        <v>0</v>
      </c>
      <c r="AR116" s="211" t="s">
        <v>75</v>
      </c>
      <c r="AT116" s="212" t="s">
        <v>66</v>
      </c>
      <c r="AU116" s="212" t="s">
        <v>67</v>
      </c>
      <c r="AY116" s="211" t="s">
        <v>154</v>
      </c>
      <c r="BK116" s="213">
        <f>BK117+SUM(BK118:BK145)</f>
        <v>0</v>
      </c>
    </row>
    <row r="117" spans="2:65" s="1" customFormat="1" ht="16.5" customHeight="1">
      <c r="B117" s="38"/>
      <c r="C117" s="216" t="s">
        <v>67</v>
      </c>
      <c r="D117" s="216" t="s">
        <v>156</v>
      </c>
      <c r="E117" s="217" t="s">
        <v>1331</v>
      </c>
      <c r="F117" s="218" t="s">
        <v>1332</v>
      </c>
      <c r="G117" s="219" t="s">
        <v>927</v>
      </c>
      <c r="H117" s="220">
        <v>17</v>
      </c>
      <c r="I117" s="221"/>
      <c r="J117" s="222">
        <f>ROUND(I117*H117,2)</f>
        <v>0</v>
      </c>
      <c r="K117" s="218" t="s">
        <v>1</v>
      </c>
      <c r="L117" s="43"/>
      <c r="M117" s="223" t="s">
        <v>1</v>
      </c>
      <c r="N117" s="224" t="s">
        <v>38</v>
      </c>
      <c r="O117" s="79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7" t="s">
        <v>161</v>
      </c>
      <c r="AT117" s="17" t="s">
        <v>156</v>
      </c>
      <c r="AU117" s="17" t="s">
        <v>75</v>
      </c>
      <c r="AY117" s="17" t="s">
        <v>154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161</v>
      </c>
      <c r="BM117" s="17" t="s">
        <v>704</v>
      </c>
    </row>
    <row r="118" spans="2:65" s="1" customFormat="1" ht="16.5" customHeight="1">
      <c r="B118" s="38"/>
      <c r="C118" s="216" t="s">
        <v>67</v>
      </c>
      <c r="D118" s="216" t="s">
        <v>156</v>
      </c>
      <c r="E118" s="217" t="s">
        <v>1333</v>
      </c>
      <c r="F118" s="218" t="s">
        <v>1334</v>
      </c>
      <c r="G118" s="219" t="s">
        <v>927</v>
      </c>
      <c r="H118" s="220">
        <v>1</v>
      </c>
      <c r="I118" s="221"/>
      <c r="J118" s="222">
        <f>ROUND(I118*H118,2)</f>
        <v>0</v>
      </c>
      <c r="K118" s="218" t="s">
        <v>1</v>
      </c>
      <c r="L118" s="43"/>
      <c r="M118" s="223" t="s">
        <v>1</v>
      </c>
      <c r="N118" s="224" t="s">
        <v>38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161</v>
      </c>
      <c r="AT118" s="17" t="s">
        <v>156</v>
      </c>
      <c r="AU118" s="17" t="s">
        <v>75</v>
      </c>
      <c r="AY118" s="17" t="s">
        <v>154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75</v>
      </c>
      <c r="BK118" s="227">
        <f>ROUND(I118*H118,2)</f>
        <v>0</v>
      </c>
      <c r="BL118" s="17" t="s">
        <v>161</v>
      </c>
      <c r="BM118" s="17" t="s">
        <v>714</v>
      </c>
    </row>
    <row r="119" spans="2:65" s="1" customFormat="1" ht="16.5" customHeight="1">
      <c r="B119" s="38"/>
      <c r="C119" s="216" t="s">
        <v>67</v>
      </c>
      <c r="D119" s="216" t="s">
        <v>156</v>
      </c>
      <c r="E119" s="217" t="s">
        <v>1335</v>
      </c>
      <c r="F119" s="218" t="s">
        <v>1336</v>
      </c>
      <c r="G119" s="219" t="s">
        <v>927</v>
      </c>
      <c r="H119" s="220">
        <v>14</v>
      </c>
      <c r="I119" s="221"/>
      <c r="J119" s="222">
        <f>ROUND(I119*H119,2)</f>
        <v>0</v>
      </c>
      <c r="K119" s="218" t="s">
        <v>1</v>
      </c>
      <c r="L119" s="43"/>
      <c r="M119" s="223" t="s">
        <v>1</v>
      </c>
      <c r="N119" s="224" t="s">
        <v>38</v>
      </c>
      <c r="O119" s="79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17" t="s">
        <v>161</v>
      </c>
      <c r="AT119" s="17" t="s">
        <v>156</v>
      </c>
      <c r="AU119" s="17" t="s">
        <v>75</v>
      </c>
      <c r="AY119" s="17" t="s">
        <v>154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75</v>
      </c>
      <c r="BK119" s="227">
        <f>ROUND(I119*H119,2)</f>
        <v>0</v>
      </c>
      <c r="BL119" s="17" t="s">
        <v>161</v>
      </c>
      <c r="BM119" s="17" t="s">
        <v>724</v>
      </c>
    </row>
    <row r="120" spans="2:65" s="1" customFormat="1" ht="16.5" customHeight="1">
      <c r="B120" s="38"/>
      <c r="C120" s="216" t="s">
        <v>67</v>
      </c>
      <c r="D120" s="216" t="s">
        <v>156</v>
      </c>
      <c r="E120" s="217" t="s">
        <v>1337</v>
      </c>
      <c r="F120" s="218" t="s">
        <v>1338</v>
      </c>
      <c r="G120" s="219" t="s">
        <v>927</v>
      </c>
      <c r="H120" s="220">
        <v>1</v>
      </c>
      <c r="I120" s="221"/>
      <c r="J120" s="222">
        <f>ROUND(I120*H120,2)</f>
        <v>0</v>
      </c>
      <c r="K120" s="218" t="s">
        <v>1</v>
      </c>
      <c r="L120" s="43"/>
      <c r="M120" s="223" t="s">
        <v>1</v>
      </c>
      <c r="N120" s="224" t="s">
        <v>38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161</v>
      </c>
      <c r="AT120" s="17" t="s">
        <v>156</v>
      </c>
      <c r="AU120" s="17" t="s">
        <v>75</v>
      </c>
      <c r="AY120" s="17" t="s">
        <v>154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75</v>
      </c>
      <c r="BK120" s="227">
        <f>ROUND(I120*H120,2)</f>
        <v>0</v>
      </c>
      <c r="BL120" s="17" t="s">
        <v>161</v>
      </c>
      <c r="BM120" s="17" t="s">
        <v>733</v>
      </c>
    </row>
    <row r="121" spans="2:65" s="1" customFormat="1" ht="16.5" customHeight="1">
      <c r="B121" s="38"/>
      <c r="C121" s="216" t="s">
        <v>67</v>
      </c>
      <c r="D121" s="216" t="s">
        <v>156</v>
      </c>
      <c r="E121" s="217" t="s">
        <v>1339</v>
      </c>
      <c r="F121" s="218" t="s">
        <v>1340</v>
      </c>
      <c r="G121" s="219" t="s">
        <v>927</v>
      </c>
      <c r="H121" s="220">
        <v>1</v>
      </c>
      <c r="I121" s="221"/>
      <c r="J121" s="222">
        <f>ROUND(I121*H121,2)</f>
        <v>0</v>
      </c>
      <c r="K121" s="218" t="s">
        <v>1</v>
      </c>
      <c r="L121" s="43"/>
      <c r="M121" s="223" t="s">
        <v>1</v>
      </c>
      <c r="N121" s="224" t="s">
        <v>38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161</v>
      </c>
      <c r="AT121" s="17" t="s">
        <v>156</v>
      </c>
      <c r="AU121" s="17" t="s">
        <v>75</v>
      </c>
      <c r="AY121" s="17" t="s">
        <v>154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75</v>
      </c>
      <c r="BK121" s="227">
        <f>ROUND(I121*H121,2)</f>
        <v>0</v>
      </c>
      <c r="BL121" s="17" t="s">
        <v>161</v>
      </c>
      <c r="BM121" s="17" t="s">
        <v>742</v>
      </c>
    </row>
    <row r="122" spans="2:65" s="1" customFormat="1" ht="16.5" customHeight="1">
      <c r="B122" s="38"/>
      <c r="C122" s="216" t="s">
        <v>67</v>
      </c>
      <c r="D122" s="216" t="s">
        <v>156</v>
      </c>
      <c r="E122" s="217" t="s">
        <v>1341</v>
      </c>
      <c r="F122" s="218" t="s">
        <v>1342</v>
      </c>
      <c r="G122" s="219" t="s">
        <v>927</v>
      </c>
      <c r="H122" s="220">
        <v>20</v>
      </c>
      <c r="I122" s="221"/>
      <c r="J122" s="222">
        <f>ROUND(I122*H122,2)</f>
        <v>0</v>
      </c>
      <c r="K122" s="218" t="s">
        <v>1</v>
      </c>
      <c r="L122" s="43"/>
      <c r="M122" s="223" t="s">
        <v>1</v>
      </c>
      <c r="N122" s="224" t="s">
        <v>38</v>
      </c>
      <c r="O122" s="7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7" t="s">
        <v>161</v>
      </c>
      <c r="AT122" s="17" t="s">
        <v>156</v>
      </c>
      <c r="AU122" s="17" t="s">
        <v>75</v>
      </c>
      <c r="AY122" s="17" t="s">
        <v>154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75</v>
      </c>
      <c r="BK122" s="227">
        <f>ROUND(I122*H122,2)</f>
        <v>0</v>
      </c>
      <c r="BL122" s="17" t="s">
        <v>161</v>
      </c>
      <c r="BM122" s="17" t="s">
        <v>752</v>
      </c>
    </row>
    <row r="123" spans="2:65" s="1" customFormat="1" ht="16.5" customHeight="1">
      <c r="B123" s="38"/>
      <c r="C123" s="216" t="s">
        <v>67</v>
      </c>
      <c r="D123" s="216" t="s">
        <v>156</v>
      </c>
      <c r="E123" s="217" t="s">
        <v>1343</v>
      </c>
      <c r="F123" s="218" t="s">
        <v>1344</v>
      </c>
      <c r="G123" s="219" t="s">
        <v>927</v>
      </c>
      <c r="H123" s="220">
        <v>13</v>
      </c>
      <c r="I123" s="221"/>
      <c r="J123" s="222">
        <f>ROUND(I123*H123,2)</f>
        <v>0</v>
      </c>
      <c r="K123" s="218" t="s">
        <v>1</v>
      </c>
      <c r="L123" s="43"/>
      <c r="M123" s="223" t="s">
        <v>1</v>
      </c>
      <c r="N123" s="224" t="s">
        <v>38</v>
      </c>
      <c r="O123" s="7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17" t="s">
        <v>161</v>
      </c>
      <c r="AT123" s="17" t="s">
        <v>156</v>
      </c>
      <c r="AU123" s="17" t="s">
        <v>75</v>
      </c>
      <c r="AY123" s="17" t="s">
        <v>154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75</v>
      </c>
      <c r="BK123" s="227">
        <f>ROUND(I123*H123,2)</f>
        <v>0</v>
      </c>
      <c r="BL123" s="17" t="s">
        <v>161</v>
      </c>
      <c r="BM123" s="17" t="s">
        <v>763</v>
      </c>
    </row>
    <row r="124" spans="2:65" s="1" customFormat="1" ht="16.5" customHeight="1">
      <c r="B124" s="38"/>
      <c r="C124" s="216" t="s">
        <v>67</v>
      </c>
      <c r="D124" s="216" t="s">
        <v>156</v>
      </c>
      <c r="E124" s="217" t="s">
        <v>1345</v>
      </c>
      <c r="F124" s="218" t="s">
        <v>1346</v>
      </c>
      <c r="G124" s="219" t="s">
        <v>927</v>
      </c>
      <c r="H124" s="220">
        <v>1</v>
      </c>
      <c r="I124" s="221"/>
      <c r="J124" s="222">
        <f>ROUND(I124*H124,2)</f>
        <v>0</v>
      </c>
      <c r="K124" s="218" t="s">
        <v>1</v>
      </c>
      <c r="L124" s="43"/>
      <c r="M124" s="223" t="s">
        <v>1</v>
      </c>
      <c r="N124" s="224" t="s">
        <v>38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161</v>
      </c>
      <c r="AT124" s="17" t="s">
        <v>156</v>
      </c>
      <c r="AU124" s="17" t="s">
        <v>75</v>
      </c>
      <c r="AY124" s="17" t="s">
        <v>154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75</v>
      </c>
      <c r="BK124" s="227">
        <f>ROUND(I124*H124,2)</f>
        <v>0</v>
      </c>
      <c r="BL124" s="17" t="s">
        <v>161</v>
      </c>
      <c r="BM124" s="17" t="s">
        <v>773</v>
      </c>
    </row>
    <row r="125" spans="2:65" s="1" customFormat="1" ht="16.5" customHeight="1">
      <c r="B125" s="38"/>
      <c r="C125" s="216" t="s">
        <v>67</v>
      </c>
      <c r="D125" s="216" t="s">
        <v>156</v>
      </c>
      <c r="E125" s="217" t="s">
        <v>1347</v>
      </c>
      <c r="F125" s="218" t="s">
        <v>1348</v>
      </c>
      <c r="G125" s="219" t="s">
        <v>927</v>
      </c>
      <c r="H125" s="220">
        <v>1</v>
      </c>
      <c r="I125" s="221"/>
      <c r="J125" s="222">
        <f>ROUND(I125*H125,2)</f>
        <v>0</v>
      </c>
      <c r="K125" s="218" t="s">
        <v>1</v>
      </c>
      <c r="L125" s="43"/>
      <c r="M125" s="223" t="s">
        <v>1</v>
      </c>
      <c r="N125" s="224" t="s">
        <v>38</v>
      </c>
      <c r="O125" s="7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17" t="s">
        <v>161</v>
      </c>
      <c r="AT125" s="17" t="s">
        <v>156</v>
      </c>
      <c r="AU125" s="17" t="s">
        <v>75</v>
      </c>
      <c r="AY125" s="17" t="s">
        <v>154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7" t="s">
        <v>75</v>
      </c>
      <c r="BK125" s="227">
        <f>ROUND(I125*H125,2)</f>
        <v>0</v>
      </c>
      <c r="BL125" s="17" t="s">
        <v>161</v>
      </c>
      <c r="BM125" s="17" t="s">
        <v>781</v>
      </c>
    </row>
    <row r="126" spans="2:65" s="1" customFormat="1" ht="16.5" customHeight="1">
      <c r="B126" s="38"/>
      <c r="C126" s="216" t="s">
        <v>67</v>
      </c>
      <c r="D126" s="216" t="s">
        <v>156</v>
      </c>
      <c r="E126" s="217" t="s">
        <v>1349</v>
      </c>
      <c r="F126" s="218" t="s">
        <v>1350</v>
      </c>
      <c r="G126" s="219" t="s">
        <v>927</v>
      </c>
      <c r="H126" s="220">
        <v>1</v>
      </c>
      <c r="I126" s="221"/>
      <c r="J126" s="222">
        <f>ROUND(I126*H126,2)</f>
        <v>0</v>
      </c>
      <c r="K126" s="218" t="s">
        <v>1</v>
      </c>
      <c r="L126" s="43"/>
      <c r="M126" s="223" t="s">
        <v>1</v>
      </c>
      <c r="N126" s="224" t="s">
        <v>38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161</v>
      </c>
      <c r="AT126" s="17" t="s">
        <v>156</v>
      </c>
      <c r="AU126" s="17" t="s">
        <v>75</v>
      </c>
      <c r="AY126" s="17" t="s">
        <v>154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75</v>
      </c>
      <c r="BK126" s="227">
        <f>ROUND(I126*H126,2)</f>
        <v>0</v>
      </c>
      <c r="BL126" s="17" t="s">
        <v>161</v>
      </c>
      <c r="BM126" s="17" t="s">
        <v>791</v>
      </c>
    </row>
    <row r="127" spans="2:65" s="1" customFormat="1" ht="16.5" customHeight="1">
      <c r="B127" s="38"/>
      <c r="C127" s="216" t="s">
        <v>67</v>
      </c>
      <c r="D127" s="216" t="s">
        <v>156</v>
      </c>
      <c r="E127" s="217" t="s">
        <v>1351</v>
      </c>
      <c r="F127" s="218" t="s">
        <v>1352</v>
      </c>
      <c r="G127" s="219" t="s">
        <v>927</v>
      </c>
      <c r="H127" s="220">
        <v>12</v>
      </c>
      <c r="I127" s="221"/>
      <c r="J127" s="222">
        <f>ROUND(I127*H127,2)</f>
        <v>0</v>
      </c>
      <c r="K127" s="218" t="s">
        <v>1</v>
      </c>
      <c r="L127" s="43"/>
      <c r="M127" s="223" t="s">
        <v>1</v>
      </c>
      <c r="N127" s="224" t="s">
        <v>38</v>
      </c>
      <c r="O127" s="7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7" t="s">
        <v>161</v>
      </c>
      <c r="AT127" s="17" t="s">
        <v>156</v>
      </c>
      <c r="AU127" s="17" t="s">
        <v>75</v>
      </c>
      <c r="AY127" s="17" t="s">
        <v>154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75</v>
      </c>
      <c r="BK127" s="227">
        <f>ROUND(I127*H127,2)</f>
        <v>0</v>
      </c>
      <c r="BL127" s="17" t="s">
        <v>161</v>
      </c>
      <c r="BM127" s="17" t="s">
        <v>800</v>
      </c>
    </row>
    <row r="128" spans="2:65" s="1" customFormat="1" ht="16.5" customHeight="1">
      <c r="B128" s="38"/>
      <c r="C128" s="216" t="s">
        <v>67</v>
      </c>
      <c r="D128" s="216" t="s">
        <v>156</v>
      </c>
      <c r="E128" s="217" t="s">
        <v>1353</v>
      </c>
      <c r="F128" s="218" t="s">
        <v>1354</v>
      </c>
      <c r="G128" s="219" t="s">
        <v>927</v>
      </c>
      <c r="H128" s="220">
        <v>62</v>
      </c>
      <c r="I128" s="221"/>
      <c r="J128" s="222">
        <f>ROUND(I128*H128,2)</f>
        <v>0</v>
      </c>
      <c r="K128" s="218" t="s">
        <v>1</v>
      </c>
      <c r="L128" s="43"/>
      <c r="M128" s="223" t="s">
        <v>1</v>
      </c>
      <c r="N128" s="224" t="s">
        <v>38</v>
      </c>
      <c r="O128" s="7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7" t="s">
        <v>161</v>
      </c>
      <c r="AT128" s="17" t="s">
        <v>156</v>
      </c>
      <c r="AU128" s="17" t="s">
        <v>75</v>
      </c>
      <c r="AY128" s="17" t="s">
        <v>154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75</v>
      </c>
      <c r="BK128" s="227">
        <f>ROUND(I128*H128,2)</f>
        <v>0</v>
      </c>
      <c r="BL128" s="17" t="s">
        <v>161</v>
      </c>
      <c r="BM128" s="17" t="s">
        <v>843</v>
      </c>
    </row>
    <row r="129" spans="2:65" s="1" customFormat="1" ht="16.5" customHeight="1">
      <c r="B129" s="38"/>
      <c r="C129" s="216" t="s">
        <v>67</v>
      </c>
      <c r="D129" s="216" t="s">
        <v>156</v>
      </c>
      <c r="E129" s="217" t="s">
        <v>1355</v>
      </c>
      <c r="F129" s="218" t="s">
        <v>1356</v>
      </c>
      <c r="G129" s="219" t="s">
        <v>927</v>
      </c>
      <c r="H129" s="220">
        <v>70</v>
      </c>
      <c r="I129" s="221"/>
      <c r="J129" s="222">
        <f>ROUND(I129*H129,2)</f>
        <v>0</v>
      </c>
      <c r="K129" s="218" t="s">
        <v>1</v>
      </c>
      <c r="L129" s="43"/>
      <c r="M129" s="223" t="s">
        <v>1</v>
      </c>
      <c r="N129" s="224" t="s">
        <v>38</v>
      </c>
      <c r="O129" s="7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7" t="s">
        <v>161</v>
      </c>
      <c r="AT129" s="17" t="s">
        <v>156</v>
      </c>
      <c r="AU129" s="17" t="s">
        <v>75</v>
      </c>
      <c r="AY129" s="17" t="s">
        <v>154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75</v>
      </c>
      <c r="BK129" s="227">
        <f>ROUND(I129*H129,2)</f>
        <v>0</v>
      </c>
      <c r="BL129" s="17" t="s">
        <v>161</v>
      </c>
      <c r="BM129" s="17" t="s">
        <v>858</v>
      </c>
    </row>
    <row r="130" spans="2:65" s="1" customFormat="1" ht="16.5" customHeight="1">
      <c r="B130" s="38"/>
      <c r="C130" s="216" t="s">
        <v>67</v>
      </c>
      <c r="D130" s="216" t="s">
        <v>156</v>
      </c>
      <c r="E130" s="217" t="s">
        <v>1357</v>
      </c>
      <c r="F130" s="218" t="s">
        <v>1358</v>
      </c>
      <c r="G130" s="219" t="s">
        <v>927</v>
      </c>
      <c r="H130" s="220">
        <v>18</v>
      </c>
      <c r="I130" s="221"/>
      <c r="J130" s="222">
        <f>ROUND(I130*H130,2)</f>
        <v>0</v>
      </c>
      <c r="K130" s="218" t="s">
        <v>1</v>
      </c>
      <c r="L130" s="43"/>
      <c r="M130" s="223" t="s">
        <v>1</v>
      </c>
      <c r="N130" s="224" t="s">
        <v>38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161</v>
      </c>
      <c r="AT130" s="17" t="s">
        <v>156</v>
      </c>
      <c r="AU130" s="17" t="s">
        <v>75</v>
      </c>
      <c r="AY130" s="17" t="s">
        <v>154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75</v>
      </c>
      <c r="BK130" s="227">
        <f>ROUND(I130*H130,2)</f>
        <v>0</v>
      </c>
      <c r="BL130" s="17" t="s">
        <v>161</v>
      </c>
      <c r="BM130" s="17" t="s">
        <v>879</v>
      </c>
    </row>
    <row r="131" spans="2:65" s="1" customFormat="1" ht="16.5" customHeight="1">
      <c r="B131" s="38"/>
      <c r="C131" s="216" t="s">
        <v>67</v>
      </c>
      <c r="D131" s="216" t="s">
        <v>156</v>
      </c>
      <c r="E131" s="217" t="s">
        <v>1359</v>
      </c>
      <c r="F131" s="218" t="s">
        <v>1360</v>
      </c>
      <c r="G131" s="219" t="s">
        <v>927</v>
      </c>
      <c r="H131" s="220">
        <v>54</v>
      </c>
      <c r="I131" s="221"/>
      <c r="J131" s="222">
        <f>ROUND(I131*H131,2)</f>
        <v>0</v>
      </c>
      <c r="K131" s="218" t="s">
        <v>1</v>
      </c>
      <c r="L131" s="43"/>
      <c r="M131" s="223" t="s">
        <v>1</v>
      </c>
      <c r="N131" s="224" t="s">
        <v>38</v>
      </c>
      <c r="O131" s="7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AR131" s="17" t="s">
        <v>161</v>
      </c>
      <c r="AT131" s="17" t="s">
        <v>156</v>
      </c>
      <c r="AU131" s="17" t="s">
        <v>75</v>
      </c>
      <c r="AY131" s="17" t="s">
        <v>154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7" t="s">
        <v>75</v>
      </c>
      <c r="BK131" s="227">
        <f>ROUND(I131*H131,2)</f>
        <v>0</v>
      </c>
      <c r="BL131" s="17" t="s">
        <v>161</v>
      </c>
      <c r="BM131" s="17" t="s">
        <v>892</v>
      </c>
    </row>
    <row r="132" spans="2:65" s="1" customFormat="1" ht="16.5" customHeight="1">
      <c r="B132" s="38"/>
      <c r="C132" s="216" t="s">
        <v>67</v>
      </c>
      <c r="D132" s="216" t="s">
        <v>156</v>
      </c>
      <c r="E132" s="217" t="s">
        <v>1361</v>
      </c>
      <c r="F132" s="218" t="s">
        <v>1362</v>
      </c>
      <c r="G132" s="219" t="s">
        <v>927</v>
      </c>
      <c r="H132" s="220">
        <v>60</v>
      </c>
      <c r="I132" s="221"/>
      <c r="J132" s="222">
        <f>ROUND(I132*H132,2)</f>
        <v>0</v>
      </c>
      <c r="K132" s="218" t="s">
        <v>1</v>
      </c>
      <c r="L132" s="43"/>
      <c r="M132" s="223" t="s">
        <v>1</v>
      </c>
      <c r="N132" s="224" t="s">
        <v>38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161</v>
      </c>
      <c r="AT132" s="17" t="s">
        <v>156</v>
      </c>
      <c r="AU132" s="17" t="s">
        <v>75</v>
      </c>
      <c r="AY132" s="17" t="s">
        <v>154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75</v>
      </c>
      <c r="BK132" s="227">
        <f>ROUND(I132*H132,2)</f>
        <v>0</v>
      </c>
      <c r="BL132" s="17" t="s">
        <v>161</v>
      </c>
      <c r="BM132" s="17" t="s">
        <v>902</v>
      </c>
    </row>
    <row r="133" spans="2:65" s="1" customFormat="1" ht="16.5" customHeight="1">
      <c r="B133" s="38"/>
      <c r="C133" s="216" t="s">
        <v>67</v>
      </c>
      <c r="D133" s="216" t="s">
        <v>156</v>
      </c>
      <c r="E133" s="217" t="s">
        <v>1363</v>
      </c>
      <c r="F133" s="218" t="s">
        <v>1364</v>
      </c>
      <c r="G133" s="219" t="s">
        <v>927</v>
      </c>
      <c r="H133" s="220">
        <v>132</v>
      </c>
      <c r="I133" s="221"/>
      <c r="J133" s="222">
        <f>ROUND(I133*H133,2)</f>
        <v>0</v>
      </c>
      <c r="K133" s="218" t="s">
        <v>1</v>
      </c>
      <c r="L133" s="43"/>
      <c r="M133" s="223" t="s">
        <v>1</v>
      </c>
      <c r="N133" s="224" t="s">
        <v>38</v>
      </c>
      <c r="O133" s="7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17" t="s">
        <v>161</v>
      </c>
      <c r="AT133" s="17" t="s">
        <v>156</v>
      </c>
      <c r="AU133" s="17" t="s">
        <v>75</v>
      </c>
      <c r="AY133" s="17" t="s">
        <v>154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75</v>
      </c>
      <c r="BK133" s="227">
        <f>ROUND(I133*H133,2)</f>
        <v>0</v>
      </c>
      <c r="BL133" s="17" t="s">
        <v>161</v>
      </c>
      <c r="BM133" s="17" t="s">
        <v>864</v>
      </c>
    </row>
    <row r="134" spans="2:65" s="1" customFormat="1" ht="16.5" customHeight="1">
      <c r="B134" s="38"/>
      <c r="C134" s="216" t="s">
        <v>67</v>
      </c>
      <c r="D134" s="216" t="s">
        <v>156</v>
      </c>
      <c r="E134" s="217" t="s">
        <v>1365</v>
      </c>
      <c r="F134" s="218" t="s">
        <v>1366</v>
      </c>
      <c r="G134" s="219" t="s">
        <v>927</v>
      </c>
      <c r="H134" s="220">
        <v>20</v>
      </c>
      <c r="I134" s="221"/>
      <c r="J134" s="222">
        <f>ROUND(I134*H134,2)</f>
        <v>0</v>
      </c>
      <c r="K134" s="218" t="s">
        <v>1</v>
      </c>
      <c r="L134" s="43"/>
      <c r="M134" s="223" t="s">
        <v>1</v>
      </c>
      <c r="N134" s="224" t="s">
        <v>38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161</v>
      </c>
      <c r="AT134" s="17" t="s">
        <v>156</v>
      </c>
      <c r="AU134" s="17" t="s">
        <v>75</v>
      </c>
      <c r="AY134" s="17" t="s">
        <v>154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75</v>
      </c>
      <c r="BK134" s="227">
        <f>ROUND(I134*H134,2)</f>
        <v>0</v>
      </c>
      <c r="BL134" s="17" t="s">
        <v>161</v>
      </c>
      <c r="BM134" s="17" t="s">
        <v>1174</v>
      </c>
    </row>
    <row r="135" spans="2:65" s="1" customFormat="1" ht="16.5" customHeight="1">
      <c r="B135" s="38"/>
      <c r="C135" s="216" t="s">
        <v>67</v>
      </c>
      <c r="D135" s="216" t="s">
        <v>156</v>
      </c>
      <c r="E135" s="217" t="s">
        <v>1367</v>
      </c>
      <c r="F135" s="218" t="s">
        <v>1368</v>
      </c>
      <c r="G135" s="219" t="s">
        <v>927</v>
      </c>
      <c r="H135" s="220">
        <v>264</v>
      </c>
      <c r="I135" s="221"/>
      <c r="J135" s="222">
        <f>ROUND(I135*H135,2)</f>
        <v>0</v>
      </c>
      <c r="K135" s="218" t="s">
        <v>1</v>
      </c>
      <c r="L135" s="43"/>
      <c r="M135" s="223" t="s">
        <v>1</v>
      </c>
      <c r="N135" s="224" t="s">
        <v>38</v>
      </c>
      <c r="O135" s="7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17" t="s">
        <v>161</v>
      </c>
      <c r="AT135" s="17" t="s">
        <v>156</v>
      </c>
      <c r="AU135" s="17" t="s">
        <v>75</v>
      </c>
      <c r="AY135" s="17" t="s">
        <v>154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75</v>
      </c>
      <c r="BK135" s="227">
        <f>ROUND(I135*H135,2)</f>
        <v>0</v>
      </c>
      <c r="BL135" s="17" t="s">
        <v>161</v>
      </c>
      <c r="BM135" s="17" t="s">
        <v>1177</v>
      </c>
    </row>
    <row r="136" spans="2:65" s="1" customFormat="1" ht="16.5" customHeight="1">
      <c r="B136" s="38"/>
      <c r="C136" s="216" t="s">
        <v>67</v>
      </c>
      <c r="D136" s="216" t="s">
        <v>156</v>
      </c>
      <c r="E136" s="217" t="s">
        <v>1369</v>
      </c>
      <c r="F136" s="218" t="s">
        <v>1370</v>
      </c>
      <c r="G136" s="219" t="s">
        <v>927</v>
      </c>
      <c r="H136" s="220">
        <v>132</v>
      </c>
      <c r="I136" s="221"/>
      <c r="J136" s="222">
        <f>ROUND(I136*H136,2)</f>
        <v>0</v>
      </c>
      <c r="K136" s="218" t="s">
        <v>1</v>
      </c>
      <c r="L136" s="43"/>
      <c r="M136" s="223" t="s">
        <v>1</v>
      </c>
      <c r="N136" s="224" t="s">
        <v>38</v>
      </c>
      <c r="O136" s="7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17" t="s">
        <v>161</v>
      </c>
      <c r="AT136" s="17" t="s">
        <v>156</v>
      </c>
      <c r="AU136" s="17" t="s">
        <v>75</v>
      </c>
      <c r="AY136" s="17" t="s">
        <v>154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75</v>
      </c>
      <c r="BK136" s="227">
        <f>ROUND(I136*H136,2)</f>
        <v>0</v>
      </c>
      <c r="BL136" s="17" t="s">
        <v>161</v>
      </c>
      <c r="BM136" s="17" t="s">
        <v>1181</v>
      </c>
    </row>
    <row r="137" spans="2:65" s="1" customFormat="1" ht="16.5" customHeight="1">
      <c r="B137" s="38"/>
      <c r="C137" s="216" t="s">
        <v>67</v>
      </c>
      <c r="D137" s="216" t="s">
        <v>156</v>
      </c>
      <c r="E137" s="217" t="s">
        <v>1371</v>
      </c>
      <c r="F137" s="218" t="s">
        <v>1372</v>
      </c>
      <c r="G137" s="219" t="s">
        <v>927</v>
      </c>
      <c r="H137" s="220">
        <v>132</v>
      </c>
      <c r="I137" s="221"/>
      <c r="J137" s="222">
        <f>ROUND(I137*H137,2)</f>
        <v>0</v>
      </c>
      <c r="K137" s="218" t="s">
        <v>1</v>
      </c>
      <c r="L137" s="43"/>
      <c r="M137" s="223" t="s">
        <v>1</v>
      </c>
      <c r="N137" s="224" t="s">
        <v>38</v>
      </c>
      <c r="O137" s="7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17" t="s">
        <v>161</v>
      </c>
      <c r="AT137" s="17" t="s">
        <v>156</v>
      </c>
      <c r="AU137" s="17" t="s">
        <v>75</v>
      </c>
      <c r="AY137" s="17" t="s">
        <v>154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75</v>
      </c>
      <c r="BK137" s="227">
        <f>ROUND(I137*H137,2)</f>
        <v>0</v>
      </c>
      <c r="BL137" s="17" t="s">
        <v>161</v>
      </c>
      <c r="BM137" s="17" t="s">
        <v>1184</v>
      </c>
    </row>
    <row r="138" spans="2:65" s="1" customFormat="1" ht="16.5" customHeight="1">
      <c r="B138" s="38"/>
      <c r="C138" s="216" t="s">
        <v>67</v>
      </c>
      <c r="D138" s="216" t="s">
        <v>156</v>
      </c>
      <c r="E138" s="217" t="s">
        <v>1373</v>
      </c>
      <c r="F138" s="218" t="s">
        <v>1374</v>
      </c>
      <c r="G138" s="219" t="s">
        <v>927</v>
      </c>
      <c r="H138" s="220">
        <v>132</v>
      </c>
      <c r="I138" s="221"/>
      <c r="J138" s="222">
        <f>ROUND(I138*H138,2)</f>
        <v>0</v>
      </c>
      <c r="K138" s="218" t="s">
        <v>1</v>
      </c>
      <c r="L138" s="43"/>
      <c r="M138" s="223" t="s">
        <v>1</v>
      </c>
      <c r="N138" s="224" t="s">
        <v>38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161</v>
      </c>
      <c r="AT138" s="17" t="s">
        <v>156</v>
      </c>
      <c r="AU138" s="17" t="s">
        <v>75</v>
      </c>
      <c r="AY138" s="17" t="s">
        <v>154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75</v>
      </c>
      <c r="BK138" s="227">
        <f>ROUND(I138*H138,2)</f>
        <v>0</v>
      </c>
      <c r="BL138" s="17" t="s">
        <v>161</v>
      </c>
      <c r="BM138" s="17" t="s">
        <v>1187</v>
      </c>
    </row>
    <row r="139" spans="2:65" s="1" customFormat="1" ht="16.5" customHeight="1">
      <c r="B139" s="38"/>
      <c r="C139" s="216" t="s">
        <v>67</v>
      </c>
      <c r="D139" s="216" t="s">
        <v>156</v>
      </c>
      <c r="E139" s="217" t="s">
        <v>1375</v>
      </c>
      <c r="F139" s="218" t="s">
        <v>1376</v>
      </c>
      <c r="G139" s="219" t="s">
        <v>927</v>
      </c>
      <c r="H139" s="220">
        <v>6</v>
      </c>
      <c r="I139" s="221"/>
      <c r="J139" s="222">
        <f>ROUND(I139*H139,2)</f>
        <v>0</v>
      </c>
      <c r="K139" s="218" t="s">
        <v>1</v>
      </c>
      <c r="L139" s="43"/>
      <c r="M139" s="223" t="s">
        <v>1</v>
      </c>
      <c r="N139" s="224" t="s">
        <v>38</v>
      </c>
      <c r="O139" s="7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7" t="s">
        <v>161</v>
      </c>
      <c r="AT139" s="17" t="s">
        <v>156</v>
      </c>
      <c r="AU139" s="17" t="s">
        <v>75</v>
      </c>
      <c r="AY139" s="17" t="s">
        <v>154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75</v>
      </c>
      <c r="BK139" s="227">
        <f>ROUND(I139*H139,2)</f>
        <v>0</v>
      </c>
      <c r="BL139" s="17" t="s">
        <v>161</v>
      </c>
      <c r="BM139" s="17" t="s">
        <v>1190</v>
      </c>
    </row>
    <row r="140" spans="2:65" s="1" customFormat="1" ht="16.5" customHeight="1">
      <c r="B140" s="38"/>
      <c r="C140" s="216" t="s">
        <v>67</v>
      </c>
      <c r="D140" s="216" t="s">
        <v>156</v>
      </c>
      <c r="E140" s="217" t="s">
        <v>1377</v>
      </c>
      <c r="F140" s="218" t="s">
        <v>1378</v>
      </c>
      <c r="G140" s="219" t="s">
        <v>927</v>
      </c>
      <c r="H140" s="220">
        <v>12</v>
      </c>
      <c r="I140" s="221"/>
      <c r="J140" s="222">
        <f>ROUND(I140*H140,2)</f>
        <v>0</v>
      </c>
      <c r="K140" s="218" t="s">
        <v>1</v>
      </c>
      <c r="L140" s="43"/>
      <c r="M140" s="223" t="s">
        <v>1</v>
      </c>
      <c r="N140" s="224" t="s">
        <v>38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161</v>
      </c>
      <c r="AT140" s="17" t="s">
        <v>156</v>
      </c>
      <c r="AU140" s="17" t="s">
        <v>75</v>
      </c>
      <c r="AY140" s="17" t="s">
        <v>154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75</v>
      </c>
      <c r="BK140" s="227">
        <f>ROUND(I140*H140,2)</f>
        <v>0</v>
      </c>
      <c r="BL140" s="17" t="s">
        <v>161</v>
      </c>
      <c r="BM140" s="17" t="s">
        <v>1193</v>
      </c>
    </row>
    <row r="141" spans="2:65" s="1" customFormat="1" ht="16.5" customHeight="1">
      <c r="B141" s="38"/>
      <c r="C141" s="216" t="s">
        <v>67</v>
      </c>
      <c r="D141" s="216" t="s">
        <v>156</v>
      </c>
      <c r="E141" s="217" t="s">
        <v>1379</v>
      </c>
      <c r="F141" s="218" t="s">
        <v>1380</v>
      </c>
      <c r="G141" s="219" t="s">
        <v>927</v>
      </c>
      <c r="H141" s="220">
        <v>24</v>
      </c>
      <c r="I141" s="221"/>
      <c r="J141" s="222">
        <f>ROUND(I141*H141,2)</f>
        <v>0</v>
      </c>
      <c r="K141" s="218" t="s">
        <v>1</v>
      </c>
      <c r="L141" s="43"/>
      <c r="M141" s="223" t="s">
        <v>1</v>
      </c>
      <c r="N141" s="224" t="s">
        <v>38</v>
      </c>
      <c r="O141" s="7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17" t="s">
        <v>161</v>
      </c>
      <c r="AT141" s="17" t="s">
        <v>156</v>
      </c>
      <c r="AU141" s="17" t="s">
        <v>75</v>
      </c>
      <c r="AY141" s="17" t="s">
        <v>154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75</v>
      </c>
      <c r="BK141" s="227">
        <f>ROUND(I141*H141,2)</f>
        <v>0</v>
      </c>
      <c r="BL141" s="17" t="s">
        <v>161</v>
      </c>
      <c r="BM141" s="17" t="s">
        <v>1381</v>
      </c>
    </row>
    <row r="142" spans="2:65" s="1" customFormat="1" ht="16.5" customHeight="1">
      <c r="B142" s="38"/>
      <c r="C142" s="216" t="s">
        <v>67</v>
      </c>
      <c r="D142" s="216" t="s">
        <v>156</v>
      </c>
      <c r="E142" s="217" t="s">
        <v>1382</v>
      </c>
      <c r="F142" s="218" t="s">
        <v>1383</v>
      </c>
      <c r="G142" s="219" t="s">
        <v>927</v>
      </c>
      <c r="H142" s="220">
        <v>48</v>
      </c>
      <c r="I142" s="221"/>
      <c r="J142" s="222">
        <f>ROUND(I142*H142,2)</f>
        <v>0</v>
      </c>
      <c r="K142" s="218" t="s">
        <v>1</v>
      </c>
      <c r="L142" s="43"/>
      <c r="M142" s="223" t="s">
        <v>1</v>
      </c>
      <c r="N142" s="224" t="s">
        <v>38</v>
      </c>
      <c r="O142" s="7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7" t="s">
        <v>161</v>
      </c>
      <c r="AT142" s="17" t="s">
        <v>156</v>
      </c>
      <c r="AU142" s="17" t="s">
        <v>75</v>
      </c>
      <c r="AY142" s="17" t="s">
        <v>154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75</v>
      </c>
      <c r="BK142" s="227">
        <f>ROUND(I142*H142,2)</f>
        <v>0</v>
      </c>
      <c r="BL142" s="17" t="s">
        <v>161</v>
      </c>
      <c r="BM142" s="17" t="s">
        <v>1384</v>
      </c>
    </row>
    <row r="143" spans="2:65" s="1" customFormat="1" ht="16.5" customHeight="1">
      <c r="B143" s="38"/>
      <c r="C143" s="216" t="s">
        <v>67</v>
      </c>
      <c r="D143" s="216" t="s">
        <v>156</v>
      </c>
      <c r="E143" s="217" t="s">
        <v>1385</v>
      </c>
      <c r="F143" s="218" t="s">
        <v>1386</v>
      </c>
      <c r="G143" s="219" t="s">
        <v>927</v>
      </c>
      <c r="H143" s="220">
        <v>144</v>
      </c>
      <c r="I143" s="221"/>
      <c r="J143" s="222">
        <f>ROUND(I143*H143,2)</f>
        <v>0</v>
      </c>
      <c r="K143" s="218" t="s">
        <v>1</v>
      </c>
      <c r="L143" s="43"/>
      <c r="M143" s="223" t="s">
        <v>1</v>
      </c>
      <c r="N143" s="224" t="s">
        <v>38</v>
      </c>
      <c r="O143" s="7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17" t="s">
        <v>161</v>
      </c>
      <c r="AT143" s="17" t="s">
        <v>156</v>
      </c>
      <c r="AU143" s="17" t="s">
        <v>75</v>
      </c>
      <c r="AY143" s="17" t="s">
        <v>154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75</v>
      </c>
      <c r="BK143" s="227">
        <f>ROUND(I143*H143,2)</f>
        <v>0</v>
      </c>
      <c r="BL143" s="17" t="s">
        <v>161</v>
      </c>
      <c r="BM143" s="17" t="s">
        <v>1387</v>
      </c>
    </row>
    <row r="144" spans="2:65" s="1" customFormat="1" ht="16.5" customHeight="1">
      <c r="B144" s="38"/>
      <c r="C144" s="216" t="s">
        <v>67</v>
      </c>
      <c r="D144" s="216" t="s">
        <v>156</v>
      </c>
      <c r="E144" s="217" t="s">
        <v>1388</v>
      </c>
      <c r="F144" s="218" t="s">
        <v>1389</v>
      </c>
      <c r="G144" s="219" t="s">
        <v>210</v>
      </c>
      <c r="H144" s="220">
        <v>172</v>
      </c>
      <c r="I144" s="221"/>
      <c r="J144" s="222">
        <f>ROUND(I144*H144,2)</f>
        <v>0</v>
      </c>
      <c r="K144" s="218" t="s">
        <v>1</v>
      </c>
      <c r="L144" s="43"/>
      <c r="M144" s="223" t="s">
        <v>1</v>
      </c>
      <c r="N144" s="224" t="s">
        <v>38</v>
      </c>
      <c r="O144" s="7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AR144" s="17" t="s">
        <v>161</v>
      </c>
      <c r="AT144" s="17" t="s">
        <v>156</v>
      </c>
      <c r="AU144" s="17" t="s">
        <v>75</v>
      </c>
      <c r="AY144" s="17" t="s">
        <v>154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75</v>
      </c>
      <c r="BK144" s="227">
        <f>ROUND(I144*H144,2)</f>
        <v>0</v>
      </c>
      <c r="BL144" s="17" t="s">
        <v>161</v>
      </c>
      <c r="BM144" s="17" t="s">
        <v>1390</v>
      </c>
    </row>
    <row r="145" spans="2:63" s="11" customFormat="1" ht="22.8" customHeight="1">
      <c r="B145" s="200"/>
      <c r="C145" s="201"/>
      <c r="D145" s="202" t="s">
        <v>66</v>
      </c>
      <c r="E145" s="214" t="s">
        <v>1391</v>
      </c>
      <c r="F145" s="214" t="s">
        <v>1392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SUM(P146:P162)</f>
        <v>0</v>
      </c>
      <c r="Q145" s="208"/>
      <c r="R145" s="209">
        <f>SUM(R146:R162)</f>
        <v>0</v>
      </c>
      <c r="S145" s="208"/>
      <c r="T145" s="210">
        <f>SUM(T146:T162)</f>
        <v>0</v>
      </c>
      <c r="AR145" s="211" t="s">
        <v>75</v>
      </c>
      <c r="AT145" s="212" t="s">
        <v>66</v>
      </c>
      <c r="AU145" s="212" t="s">
        <v>75</v>
      </c>
      <c r="AY145" s="211" t="s">
        <v>154</v>
      </c>
      <c r="BK145" s="213">
        <f>SUM(BK146:BK162)</f>
        <v>0</v>
      </c>
    </row>
    <row r="146" spans="2:65" s="1" customFormat="1" ht="16.5" customHeight="1">
      <c r="B146" s="38"/>
      <c r="C146" s="216" t="s">
        <v>67</v>
      </c>
      <c r="D146" s="216" t="s">
        <v>156</v>
      </c>
      <c r="E146" s="217" t="s">
        <v>1393</v>
      </c>
      <c r="F146" s="218" t="s">
        <v>1394</v>
      </c>
      <c r="G146" s="219" t="s">
        <v>927</v>
      </c>
      <c r="H146" s="220">
        <v>10</v>
      </c>
      <c r="I146" s="221"/>
      <c r="J146" s="222">
        <f>ROUND(I146*H146,2)</f>
        <v>0</v>
      </c>
      <c r="K146" s="218" t="s">
        <v>1</v>
      </c>
      <c r="L146" s="43"/>
      <c r="M146" s="223" t="s">
        <v>1</v>
      </c>
      <c r="N146" s="224" t="s">
        <v>38</v>
      </c>
      <c r="O146" s="7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17" t="s">
        <v>161</v>
      </c>
      <c r="AT146" s="17" t="s">
        <v>156</v>
      </c>
      <c r="AU146" s="17" t="s">
        <v>77</v>
      </c>
      <c r="AY146" s="17" t="s">
        <v>154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75</v>
      </c>
      <c r="BK146" s="227">
        <f>ROUND(I146*H146,2)</f>
        <v>0</v>
      </c>
      <c r="BL146" s="17" t="s">
        <v>161</v>
      </c>
      <c r="BM146" s="17" t="s">
        <v>1395</v>
      </c>
    </row>
    <row r="147" spans="2:65" s="1" customFormat="1" ht="16.5" customHeight="1">
      <c r="B147" s="38"/>
      <c r="C147" s="216" t="s">
        <v>67</v>
      </c>
      <c r="D147" s="216" t="s">
        <v>156</v>
      </c>
      <c r="E147" s="217" t="s">
        <v>1396</v>
      </c>
      <c r="F147" s="218" t="s">
        <v>1366</v>
      </c>
      <c r="G147" s="219" t="s">
        <v>927</v>
      </c>
      <c r="H147" s="220">
        <v>10</v>
      </c>
      <c r="I147" s="221"/>
      <c r="J147" s="222">
        <f>ROUND(I147*H147,2)</f>
        <v>0</v>
      </c>
      <c r="K147" s="218" t="s">
        <v>1</v>
      </c>
      <c r="L147" s="43"/>
      <c r="M147" s="223" t="s">
        <v>1</v>
      </c>
      <c r="N147" s="224" t="s">
        <v>38</v>
      </c>
      <c r="O147" s="7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17" t="s">
        <v>161</v>
      </c>
      <c r="AT147" s="17" t="s">
        <v>156</v>
      </c>
      <c r="AU147" s="17" t="s">
        <v>77</v>
      </c>
      <c r="AY147" s="17" t="s">
        <v>154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75</v>
      </c>
      <c r="BK147" s="227">
        <f>ROUND(I147*H147,2)</f>
        <v>0</v>
      </c>
      <c r="BL147" s="17" t="s">
        <v>161</v>
      </c>
      <c r="BM147" s="17" t="s">
        <v>1397</v>
      </c>
    </row>
    <row r="148" spans="2:65" s="1" customFormat="1" ht="16.5" customHeight="1">
      <c r="B148" s="38"/>
      <c r="C148" s="216" t="s">
        <v>67</v>
      </c>
      <c r="D148" s="216" t="s">
        <v>156</v>
      </c>
      <c r="E148" s="217" t="s">
        <v>1398</v>
      </c>
      <c r="F148" s="218" t="s">
        <v>1399</v>
      </c>
      <c r="G148" s="219" t="s">
        <v>927</v>
      </c>
      <c r="H148" s="220">
        <v>90</v>
      </c>
      <c r="I148" s="221"/>
      <c r="J148" s="222">
        <f>ROUND(I148*H148,2)</f>
        <v>0</v>
      </c>
      <c r="K148" s="218" t="s">
        <v>1</v>
      </c>
      <c r="L148" s="43"/>
      <c r="M148" s="223" t="s">
        <v>1</v>
      </c>
      <c r="N148" s="224" t="s">
        <v>38</v>
      </c>
      <c r="O148" s="7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7" t="s">
        <v>161</v>
      </c>
      <c r="AT148" s="17" t="s">
        <v>156</v>
      </c>
      <c r="AU148" s="17" t="s">
        <v>77</v>
      </c>
      <c r="AY148" s="17" t="s">
        <v>154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75</v>
      </c>
      <c r="BK148" s="227">
        <f>ROUND(I148*H148,2)</f>
        <v>0</v>
      </c>
      <c r="BL148" s="17" t="s">
        <v>161</v>
      </c>
      <c r="BM148" s="17" t="s">
        <v>1400</v>
      </c>
    </row>
    <row r="149" spans="2:65" s="1" customFormat="1" ht="16.5" customHeight="1">
      <c r="B149" s="38"/>
      <c r="C149" s="216" t="s">
        <v>67</v>
      </c>
      <c r="D149" s="216" t="s">
        <v>156</v>
      </c>
      <c r="E149" s="217" t="s">
        <v>1401</v>
      </c>
      <c r="F149" s="218" t="s">
        <v>1402</v>
      </c>
      <c r="G149" s="219" t="s">
        <v>927</v>
      </c>
      <c r="H149" s="220">
        <v>180</v>
      </c>
      <c r="I149" s="221"/>
      <c r="J149" s="222">
        <f>ROUND(I149*H149,2)</f>
        <v>0</v>
      </c>
      <c r="K149" s="218" t="s">
        <v>1</v>
      </c>
      <c r="L149" s="43"/>
      <c r="M149" s="223" t="s">
        <v>1</v>
      </c>
      <c r="N149" s="224" t="s">
        <v>38</v>
      </c>
      <c r="O149" s="7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17" t="s">
        <v>161</v>
      </c>
      <c r="AT149" s="17" t="s">
        <v>156</v>
      </c>
      <c r="AU149" s="17" t="s">
        <v>77</v>
      </c>
      <c r="AY149" s="17" t="s">
        <v>154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75</v>
      </c>
      <c r="BK149" s="227">
        <f>ROUND(I149*H149,2)</f>
        <v>0</v>
      </c>
      <c r="BL149" s="17" t="s">
        <v>161</v>
      </c>
      <c r="BM149" s="17" t="s">
        <v>1403</v>
      </c>
    </row>
    <row r="150" spans="2:65" s="1" customFormat="1" ht="16.5" customHeight="1">
      <c r="B150" s="38"/>
      <c r="C150" s="216" t="s">
        <v>67</v>
      </c>
      <c r="D150" s="216" t="s">
        <v>156</v>
      </c>
      <c r="E150" s="217" t="s">
        <v>1404</v>
      </c>
      <c r="F150" s="218" t="s">
        <v>1372</v>
      </c>
      <c r="G150" s="219" t="s">
        <v>927</v>
      </c>
      <c r="H150" s="220">
        <v>180</v>
      </c>
      <c r="I150" s="221"/>
      <c r="J150" s="222">
        <f>ROUND(I150*H150,2)</f>
        <v>0</v>
      </c>
      <c r="K150" s="218" t="s">
        <v>1</v>
      </c>
      <c r="L150" s="43"/>
      <c r="M150" s="223" t="s">
        <v>1</v>
      </c>
      <c r="N150" s="224" t="s">
        <v>38</v>
      </c>
      <c r="O150" s="7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7" t="s">
        <v>161</v>
      </c>
      <c r="AT150" s="17" t="s">
        <v>156</v>
      </c>
      <c r="AU150" s="17" t="s">
        <v>77</v>
      </c>
      <c r="AY150" s="17" t="s">
        <v>154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75</v>
      </c>
      <c r="BK150" s="227">
        <f>ROUND(I150*H150,2)</f>
        <v>0</v>
      </c>
      <c r="BL150" s="17" t="s">
        <v>161</v>
      </c>
      <c r="BM150" s="17" t="s">
        <v>1405</v>
      </c>
    </row>
    <row r="151" spans="2:65" s="1" customFormat="1" ht="16.5" customHeight="1">
      <c r="B151" s="38"/>
      <c r="C151" s="216" t="s">
        <v>67</v>
      </c>
      <c r="D151" s="216" t="s">
        <v>156</v>
      </c>
      <c r="E151" s="217" t="s">
        <v>1406</v>
      </c>
      <c r="F151" s="218" t="s">
        <v>1407</v>
      </c>
      <c r="G151" s="219" t="s">
        <v>927</v>
      </c>
      <c r="H151" s="220">
        <v>360</v>
      </c>
      <c r="I151" s="221"/>
      <c r="J151" s="222">
        <f>ROUND(I151*H151,2)</f>
        <v>0</v>
      </c>
      <c r="K151" s="218" t="s">
        <v>1</v>
      </c>
      <c r="L151" s="43"/>
      <c r="M151" s="223" t="s">
        <v>1</v>
      </c>
      <c r="N151" s="224" t="s">
        <v>38</v>
      </c>
      <c r="O151" s="7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7" t="s">
        <v>161</v>
      </c>
      <c r="AT151" s="17" t="s">
        <v>156</v>
      </c>
      <c r="AU151" s="17" t="s">
        <v>77</v>
      </c>
      <c r="AY151" s="17" t="s">
        <v>154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75</v>
      </c>
      <c r="BK151" s="227">
        <f>ROUND(I151*H151,2)</f>
        <v>0</v>
      </c>
      <c r="BL151" s="17" t="s">
        <v>161</v>
      </c>
      <c r="BM151" s="17" t="s">
        <v>1408</v>
      </c>
    </row>
    <row r="152" spans="2:65" s="1" customFormat="1" ht="16.5" customHeight="1">
      <c r="B152" s="38"/>
      <c r="C152" s="216" t="s">
        <v>67</v>
      </c>
      <c r="D152" s="216" t="s">
        <v>156</v>
      </c>
      <c r="E152" s="217" t="s">
        <v>1409</v>
      </c>
      <c r="F152" s="218" t="s">
        <v>1410</v>
      </c>
      <c r="G152" s="219" t="s">
        <v>927</v>
      </c>
      <c r="H152" s="220">
        <v>180</v>
      </c>
      <c r="I152" s="221"/>
      <c r="J152" s="222">
        <f>ROUND(I152*H152,2)</f>
        <v>0</v>
      </c>
      <c r="K152" s="218" t="s">
        <v>1</v>
      </c>
      <c r="L152" s="43"/>
      <c r="M152" s="223" t="s">
        <v>1</v>
      </c>
      <c r="N152" s="224" t="s">
        <v>38</v>
      </c>
      <c r="O152" s="7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17" t="s">
        <v>161</v>
      </c>
      <c r="AT152" s="17" t="s">
        <v>156</v>
      </c>
      <c r="AU152" s="17" t="s">
        <v>77</v>
      </c>
      <c r="AY152" s="17" t="s">
        <v>154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75</v>
      </c>
      <c r="BK152" s="227">
        <f>ROUND(I152*H152,2)</f>
        <v>0</v>
      </c>
      <c r="BL152" s="17" t="s">
        <v>161</v>
      </c>
      <c r="BM152" s="17" t="s">
        <v>1411</v>
      </c>
    </row>
    <row r="153" spans="2:65" s="1" customFormat="1" ht="16.5" customHeight="1">
      <c r="B153" s="38"/>
      <c r="C153" s="216" t="s">
        <v>67</v>
      </c>
      <c r="D153" s="216" t="s">
        <v>156</v>
      </c>
      <c r="E153" s="217" t="s">
        <v>1412</v>
      </c>
      <c r="F153" s="218" t="s">
        <v>1413</v>
      </c>
      <c r="G153" s="219" t="s">
        <v>927</v>
      </c>
      <c r="H153" s="220">
        <v>360</v>
      </c>
      <c r="I153" s="221"/>
      <c r="J153" s="222">
        <f>ROUND(I153*H153,2)</f>
        <v>0</v>
      </c>
      <c r="K153" s="218" t="s">
        <v>1</v>
      </c>
      <c r="L153" s="43"/>
      <c r="M153" s="223" t="s">
        <v>1</v>
      </c>
      <c r="N153" s="224" t="s">
        <v>38</v>
      </c>
      <c r="O153" s="7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17" t="s">
        <v>161</v>
      </c>
      <c r="AT153" s="17" t="s">
        <v>156</v>
      </c>
      <c r="AU153" s="17" t="s">
        <v>77</v>
      </c>
      <c r="AY153" s="17" t="s">
        <v>154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7" t="s">
        <v>75</v>
      </c>
      <c r="BK153" s="227">
        <f>ROUND(I153*H153,2)</f>
        <v>0</v>
      </c>
      <c r="BL153" s="17" t="s">
        <v>161</v>
      </c>
      <c r="BM153" s="17" t="s">
        <v>1414</v>
      </c>
    </row>
    <row r="154" spans="2:65" s="1" customFormat="1" ht="16.5" customHeight="1">
      <c r="B154" s="38"/>
      <c r="C154" s="216" t="s">
        <v>67</v>
      </c>
      <c r="D154" s="216" t="s">
        <v>156</v>
      </c>
      <c r="E154" s="217" t="s">
        <v>1415</v>
      </c>
      <c r="F154" s="218" t="s">
        <v>1416</v>
      </c>
      <c r="G154" s="219" t="s">
        <v>927</v>
      </c>
      <c r="H154" s="220">
        <v>360</v>
      </c>
      <c r="I154" s="221"/>
      <c r="J154" s="222">
        <f>ROUND(I154*H154,2)</f>
        <v>0</v>
      </c>
      <c r="K154" s="218" t="s">
        <v>1</v>
      </c>
      <c r="L154" s="43"/>
      <c r="M154" s="223" t="s">
        <v>1</v>
      </c>
      <c r="N154" s="224" t="s">
        <v>38</v>
      </c>
      <c r="O154" s="7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7" t="s">
        <v>161</v>
      </c>
      <c r="AT154" s="17" t="s">
        <v>156</v>
      </c>
      <c r="AU154" s="17" t="s">
        <v>77</v>
      </c>
      <c r="AY154" s="17" t="s">
        <v>154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75</v>
      </c>
      <c r="BK154" s="227">
        <f>ROUND(I154*H154,2)</f>
        <v>0</v>
      </c>
      <c r="BL154" s="17" t="s">
        <v>161</v>
      </c>
      <c r="BM154" s="17" t="s">
        <v>1417</v>
      </c>
    </row>
    <row r="155" spans="2:65" s="1" customFormat="1" ht="16.5" customHeight="1">
      <c r="B155" s="38"/>
      <c r="C155" s="216" t="s">
        <v>67</v>
      </c>
      <c r="D155" s="216" t="s">
        <v>156</v>
      </c>
      <c r="E155" s="217" t="s">
        <v>1418</v>
      </c>
      <c r="F155" s="218" t="s">
        <v>1419</v>
      </c>
      <c r="G155" s="219" t="s">
        <v>927</v>
      </c>
      <c r="H155" s="220">
        <v>4</v>
      </c>
      <c r="I155" s="221"/>
      <c r="J155" s="222">
        <f>ROUND(I155*H155,2)</f>
        <v>0</v>
      </c>
      <c r="K155" s="218" t="s">
        <v>1</v>
      </c>
      <c r="L155" s="43"/>
      <c r="M155" s="223" t="s">
        <v>1</v>
      </c>
      <c r="N155" s="224" t="s">
        <v>38</v>
      </c>
      <c r="O155" s="7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AR155" s="17" t="s">
        <v>161</v>
      </c>
      <c r="AT155" s="17" t="s">
        <v>156</v>
      </c>
      <c r="AU155" s="17" t="s">
        <v>77</v>
      </c>
      <c r="AY155" s="17" t="s">
        <v>154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7" t="s">
        <v>75</v>
      </c>
      <c r="BK155" s="227">
        <f>ROUND(I155*H155,2)</f>
        <v>0</v>
      </c>
      <c r="BL155" s="17" t="s">
        <v>161</v>
      </c>
      <c r="BM155" s="17" t="s">
        <v>1420</v>
      </c>
    </row>
    <row r="156" spans="2:65" s="1" customFormat="1" ht="16.5" customHeight="1">
      <c r="B156" s="38"/>
      <c r="C156" s="216" t="s">
        <v>67</v>
      </c>
      <c r="D156" s="216" t="s">
        <v>156</v>
      </c>
      <c r="E156" s="217" t="s">
        <v>1421</v>
      </c>
      <c r="F156" s="218" t="s">
        <v>1422</v>
      </c>
      <c r="G156" s="219" t="s">
        <v>927</v>
      </c>
      <c r="H156" s="220">
        <v>24</v>
      </c>
      <c r="I156" s="221"/>
      <c r="J156" s="222">
        <f>ROUND(I156*H156,2)</f>
        <v>0</v>
      </c>
      <c r="K156" s="218" t="s">
        <v>1</v>
      </c>
      <c r="L156" s="43"/>
      <c r="M156" s="223" t="s">
        <v>1</v>
      </c>
      <c r="N156" s="224" t="s">
        <v>38</v>
      </c>
      <c r="O156" s="7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17" t="s">
        <v>161</v>
      </c>
      <c r="AT156" s="17" t="s">
        <v>156</v>
      </c>
      <c r="AU156" s="17" t="s">
        <v>77</v>
      </c>
      <c r="AY156" s="17" t="s">
        <v>154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75</v>
      </c>
      <c r="BK156" s="227">
        <f>ROUND(I156*H156,2)</f>
        <v>0</v>
      </c>
      <c r="BL156" s="17" t="s">
        <v>161</v>
      </c>
      <c r="BM156" s="17" t="s">
        <v>1423</v>
      </c>
    </row>
    <row r="157" spans="2:65" s="1" customFormat="1" ht="16.5" customHeight="1">
      <c r="B157" s="38"/>
      <c r="C157" s="216" t="s">
        <v>67</v>
      </c>
      <c r="D157" s="216" t="s">
        <v>156</v>
      </c>
      <c r="E157" s="217" t="s">
        <v>1424</v>
      </c>
      <c r="F157" s="218" t="s">
        <v>1383</v>
      </c>
      <c r="G157" s="219" t="s">
        <v>927</v>
      </c>
      <c r="H157" s="220">
        <v>24</v>
      </c>
      <c r="I157" s="221"/>
      <c r="J157" s="222">
        <f>ROUND(I157*H157,2)</f>
        <v>0</v>
      </c>
      <c r="K157" s="218" t="s">
        <v>1</v>
      </c>
      <c r="L157" s="43"/>
      <c r="M157" s="223" t="s">
        <v>1</v>
      </c>
      <c r="N157" s="224" t="s">
        <v>38</v>
      </c>
      <c r="O157" s="7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17" t="s">
        <v>161</v>
      </c>
      <c r="AT157" s="17" t="s">
        <v>156</v>
      </c>
      <c r="AU157" s="17" t="s">
        <v>77</v>
      </c>
      <c r="AY157" s="17" t="s">
        <v>154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7" t="s">
        <v>75</v>
      </c>
      <c r="BK157" s="227">
        <f>ROUND(I157*H157,2)</f>
        <v>0</v>
      </c>
      <c r="BL157" s="17" t="s">
        <v>161</v>
      </c>
      <c r="BM157" s="17" t="s">
        <v>1425</v>
      </c>
    </row>
    <row r="158" spans="2:65" s="1" customFormat="1" ht="16.5" customHeight="1">
      <c r="B158" s="38"/>
      <c r="C158" s="216" t="s">
        <v>67</v>
      </c>
      <c r="D158" s="216" t="s">
        <v>156</v>
      </c>
      <c r="E158" s="217" t="s">
        <v>1426</v>
      </c>
      <c r="F158" s="218" t="s">
        <v>1427</v>
      </c>
      <c r="G158" s="219" t="s">
        <v>927</v>
      </c>
      <c r="H158" s="220">
        <v>48</v>
      </c>
      <c r="I158" s="221"/>
      <c r="J158" s="222">
        <f>ROUND(I158*H158,2)</f>
        <v>0</v>
      </c>
      <c r="K158" s="218" t="s">
        <v>1</v>
      </c>
      <c r="L158" s="43"/>
      <c r="M158" s="223" t="s">
        <v>1</v>
      </c>
      <c r="N158" s="224" t="s">
        <v>38</v>
      </c>
      <c r="O158" s="7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7" t="s">
        <v>161</v>
      </c>
      <c r="AT158" s="17" t="s">
        <v>156</v>
      </c>
      <c r="AU158" s="17" t="s">
        <v>77</v>
      </c>
      <c r="AY158" s="17" t="s">
        <v>154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7" t="s">
        <v>75</v>
      </c>
      <c r="BK158" s="227">
        <f>ROUND(I158*H158,2)</f>
        <v>0</v>
      </c>
      <c r="BL158" s="17" t="s">
        <v>161</v>
      </c>
      <c r="BM158" s="17" t="s">
        <v>1428</v>
      </c>
    </row>
    <row r="159" spans="2:65" s="1" customFormat="1" ht="16.5" customHeight="1">
      <c r="B159" s="38"/>
      <c r="C159" s="216" t="s">
        <v>67</v>
      </c>
      <c r="D159" s="216" t="s">
        <v>156</v>
      </c>
      <c r="E159" s="217" t="s">
        <v>1429</v>
      </c>
      <c r="F159" s="218" t="s">
        <v>1430</v>
      </c>
      <c r="G159" s="219" t="s">
        <v>927</v>
      </c>
      <c r="H159" s="220">
        <v>72</v>
      </c>
      <c r="I159" s="221"/>
      <c r="J159" s="222">
        <f>ROUND(I159*H159,2)</f>
        <v>0</v>
      </c>
      <c r="K159" s="218" t="s">
        <v>1</v>
      </c>
      <c r="L159" s="43"/>
      <c r="M159" s="223" t="s">
        <v>1</v>
      </c>
      <c r="N159" s="224" t="s">
        <v>38</v>
      </c>
      <c r="O159" s="7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17" t="s">
        <v>161</v>
      </c>
      <c r="AT159" s="17" t="s">
        <v>156</v>
      </c>
      <c r="AU159" s="17" t="s">
        <v>77</v>
      </c>
      <c r="AY159" s="17" t="s">
        <v>154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75</v>
      </c>
      <c r="BK159" s="227">
        <f>ROUND(I159*H159,2)</f>
        <v>0</v>
      </c>
      <c r="BL159" s="17" t="s">
        <v>161</v>
      </c>
      <c r="BM159" s="17" t="s">
        <v>1431</v>
      </c>
    </row>
    <row r="160" spans="2:65" s="1" customFormat="1" ht="16.5" customHeight="1">
      <c r="B160" s="38"/>
      <c r="C160" s="216" t="s">
        <v>67</v>
      </c>
      <c r="D160" s="216" t="s">
        <v>156</v>
      </c>
      <c r="E160" s="217" t="s">
        <v>1432</v>
      </c>
      <c r="F160" s="218" t="s">
        <v>1433</v>
      </c>
      <c r="G160" s="219" t="s">
        <v>927</v>
      </c>
      <c r="H160" s="220">
        <v>4</v>
      </c>
      <c r="I160" s="221"/>
      <c r="J160" s="222">
        <f>ROUND(I160*H160,2)</f>
        <v>0</v>
      </c>
      <c r="K160" s="218" t="s">
        <v>1</v>
      </c>
      <c r="L160" s="43"/>
      <c r="M160" s="223" t="s">
        <v>1</v>
      </c>
      <c r="N160" s="224" t="s">
        <v>38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161</v>
      </c>
      <c r="AT160" s="17" t="s">
        <v>156</v>
      </c>
      <c r="AU160" s="17" t="s">
        <v>77</v>
      </c>
      <c r="AY160" s="17" t="s">
        <v>154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75</v>
      </c>
      <c r="BK160" s="227">
        <f>ROUND(I160*H160,2)</f>
        <v>0</v>
      </c>
      <c r="BL160" s="17" t="s">
        <v>161</v>
      </c>
      <c r="BM160" s="17" t="s">
        <v>1434</v>
      </c>
    </row>
    <row r="161" spans="2:65" s="1" customFormat="1" ht="16.5" customHeight="1">
      <c r="B161" s="38"/>
      <c r="C161" s="216" t="s">
        <v>67</v>
      </c>
      <c r="D161" s="216" t="s">
        <v>156</v>
      </c>
      <c r="E161" s="217" t="s">
        <v>1435</v>
      </c>
      <c r="F161" s="218" t="s">
        <v>1436</v>
      </c>
      <c r="G161" s="219" t="s">
        <v>927</v>
      </c>
      <c r="H161" s="220">
        <v>8</v>
      </c>
      <c r="I161" s="221"/>
      <c r="J161" s="222">
        <f>ROUND(I161*H161,2)</f>
        <v>0</v>
      </c>
      <c r="K161" s="218" t="s">
        <v>1</v>
      </c>
      <c r="L161" s="43"/>
      <c r="M161" s="223" t="s">
        <v>1</v>
      </c>
      <c r="N161" s="224" t="s">
        <v>38</v>
      </c>
      <c r="O161" s="7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17" t="s">
        <v>161</v>
      </c>
      <c r="AT161" s="17" t="s">
        <v>156</v>
      </c>
      <c r="AU161" s="17" t="s">
        <v>77</v>
      </c>
      <c r="AY161" s="17" t="s">
        <v>154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75</v>
      </c>
      <c r="BK161" s="227">
        <f>ROUND(I161*H161,2)</f>
        <v>0</v>
      </c>
      <c r="BL161" s="17" t="s">
        <v>161</v>
      </c>
      <c r="BM161" s="17" t="s">
        <v>1437</v>
      </c>
    </row>
    <row r="162" spans="2:65" s="1" customFormat="1" ht="16.5" customHeight="1">
      <c r="B162" s="38"/>
      <c r="C162" s="216" t="s">
        <v>67</v>
      </c>
      <c r="D162" s="216" t="s">
        <v>156</v>
      </c>
      <c r="E162" s="217" t="s">
        <v>1438</v>
      </c>
      <c r="F162" s="218" t="s">
        <v>1292</v>
      </c>
      <c r="G162" s="219" t="s">
        <v>937</v>
      </c>
      <c r="H162" s="220">
        <v>1</v>
      </c>
      <c r="I162" s="221"/>
      <c r="J162" s="222">
        <f>ROUND(I162*H162,2)</f>
        <v>0</v>
      </c>
      <c r="K162" s="218" t="s">
        <v>1</v>
      </c>
      <c r="L162" s="43"/>
      <c r="M162" s="223" t="s">
        <v>1</v>
      </c>
      <c r="N162" s="224" t="s">
        <v>38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161</v>
      </c>
      <c r="AT162" s="17" t="s">
        <v>156</v>
      </c>
      <c r="AU162" s="17" t="s">
        <v>77</v>
      </c>
      <c r="AY162" s="17" t="s">
        <v>154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75</v>
      </c>
      <c r="BK162" s="227">
        <f>ROUND(I162*H162,2)</f>
        <v>0</v>
      </c>
      <c r="BL162" s="17" t="s">
        <v>161</v>
      </c>
      <c r="BM162" s="17" t="s">
        <v>1439</v>
      </c>
    </row>
    <row r="163" spans="2:63" s="11" customFormat="1" ht="25.9" customHeight="1">
      <c r="B163" s="200"/>
      <c r="C163" s="201"/>
      <c r="D163" s="202" t="s">
        <v>66</v>
      </c>
      <c r="E163" s="203" t="s">
        <v>1440</v>
      </c>
      <c r="F163" s="203" t="s">
        <v>1441</v>
      </c>
      <c r="G163" s="201"/>
      <c r="H163" s="201"/>
      <c r="I163" s="204"/>
      <c r="J163" s="205">
        <f>BK163</f>
        <v>0</v>
      </c>
      <c r="K163" s="201"/>
      <c r="L163" s="206"/>
      <c r="M163" s="207"/>
      <c r="N163" s="208"/>
      <c r="O163" s="208"/>
      <c r="P163" s="209">
        <f>SUM(P164:P168)</f>
        <v>0</v>
      </c>
      <c r="Q163" s="208"/>
      <c r="R163" s="209">
        <f>SUM(R164:R168)</f>
        <v>0</v>
      </c>
      <c r="S163" s="208"/>
      <c r="T163" s="210">
        <f>SUM(T164:T168)</f>
        <v>0</v>
      </c>
      <c r="AR163" s="211" t="s">
        <v>75</v>
      </c>
      <c r="AT163" s="212" t="s">
        <v>66</v>
      </c>
      <c r="AU163" s="212" t="s">
        <v>67</v>
      </c>
      <c r="AY163" s="211" t="s">
        <v>154</v>
      </c>
      <c r="BK163" s="213">
        <f>SUM(BK164:BK168)</f>
        <v>0</v>
      </c>
    </row>
    <row r="164" spans="2:65" s="1" customFormat="1" ht="16.5" customHeight="1">
      <c r="B164" s="38"/>
      <c r="C164" s="216" t="s">
        <v>67</v>
      </c>
      <c r="D164" s="216" t="s">
        <v>156</v>
      </c>
      <c r="E164" s="217" t="s">
        <v>1442</v>
      </c>
      <c r="F164" s="218" t="s">
        <v>1443</v>
      </c>
      <c r="G164" s="219" t="s">
        <v>927</v>
      </c>
      <c r="H164" s="220">
        <v>20</v>
      </c>
      <c r="I164" s="221"/>
      <c r="J164" s="222">
        <f>ROUND(I164*H164,2)</f>
        <v>0</v>
      </c>
      <c r="K164" s="218" t="s">
        <v>1</v>
      </c>
      <c r="L164" s="43"/>
      <c r="M164" s="223" t="s">
        <v>1</v>
      </c>
      <c r="N164" s="224" t="s">
        <v>38</v>
      </c>
      <c r="O164" s="7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7" t="s">
        <v>161</v>
      </c>
      <c r="AT164" s="17" t="s">
        <v>156</v>
      </c>
      <c r="AU164" s="17" t="s">
        <v>75</v>
      </c>
      <c r="AY164" s="17" t="s">
        <v>154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7" t="s">
        <v>75</v>
      </c>
      <c r="BK164" s="227">
        <f>ROUND(I164*H164,2)</f>
        <v>0</v>
      </c>
      <c r="BL164" s="17" t="s">
        <v>161</v>
      </c>
      <c r="BM164" s="17" t="s">
        <v>1444</v>
      </c>
    </row>
    <row r="165" spans="2:65" s="1" customFormat="1" ht="22.5" customHeight="1">
      <c r="B165" s="38"/>
      <c r="C165" s="216" t="s">
        <v>67</v>
      </c>
      <c r="D165" s="216" t="s">
        <v>156</v>
      </c>
      <c r="E165" s="217" t="s">
        <v>1445</v>
      </c>
      <c r="F165" s="218" t="s">
        <v>1446</v>
      </c>
      <c r="G165" s="219" t="s">
        <v>927</v>
      </c>
      <c r="H165" s="220">
        <v>10</v>
      </c>
      <c r="I165" s="221"/>
      <c r="J165" s="222">
        <f>ROUND(I165*H165,2)</f>
        <v>0</v>
      </c>
      <c r="K165" s="218" t="s">
        <v>1</v>
      </c>
      <c r="L165" s="43"/>
      <c r="M165" s="223" t="s">
        <v>1</v>
      </c>
      <c r="N165" s="224" t="s">
        <v>38</v>
      </c>
      <c r="O165" s="7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17" t="s">
        <v>161</v>
      </c>
      <c r="AT165" s="17" t="s">
        <v>156</v>
      </c>
      <c r="AU165" s="17" t="s">
        <v>75</v>
      </c>
      <c r="AY165" s="17" t="s">
        <v>154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7" t="s">
        <v>75</v>
      </c>
      <c r="BK165" s="227">
        <f>ROUND(I165*H165,2)</f>
        <v>0</v>
      </c>
      <c r="BL165" s="17" t="s">
        <v>161</v>
      </c>
      <c r="BM165" s="17" t="s">
        <v>1447</v>
      </c>
    </row>
    <row r="166" spans="2:65" s="1" customFormat="1" ht="22.5" customHeight="1">
      <c r="B166" s="38"/>
      <c r="C166" s="216" t="s">
        <v>67</v>
      </c>
      <c r="D166" s="216" t="s">
        <v>156</v>
      </c>
      <c r="E166" s="217" t="s">
        <v>1448</v>
      </c>
      <c r="F166" s="218" t="s">
        <v>1449</v>
      </c>
      <c r="G166" s="219" t="s">
        <v>927</v>
      </c>
      <c r="H166" s="220">
        <v>2</v>
      </c>
      <c r="I166" s="221"/>
      <c r="J166" s="222">
        <f>ROUND(I166*H166,2)</f>
        <v>0</v>
      </c>
      <c r="K166" s="218" t="s">
        <v>1</v>
      </c>
      <c r="L166" s="43"/>
      <c r="M166" s="223" t="s">
        <v>1</v>
      </c>
      <c r="N166" s="224" t="s">
        <v>38</v>
      </c>
      <c r="O166" s="7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7" t="s">
        <v>161</v>
      </c>
      <c r="AT166" s="17" t="s">
        <v>156</v>
      </c>
      <c r="AU166" s="17" t="s">
        <v>75</v>
      </c>
      <c r="AY166" s="17" t="s">
        <v>154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75</v>
      </c>
      <c r="BK166" s="227">
        <f>ROUND(I166*H166,2)</f>
        <v>0</v>
      </c>
      <c r="BL166" s="17" t="s">
        <v>161</v>
      </c>
      <c r="BM166" s="17" t="s">
        <v>1450</v>
      </c>
    </row>
    <row r="167" spans="2:65" s="1" customFormat="1" ht="16.5" customHeight="1">
      <c r="B167" s="38"/>
      <c r="C167" s="216" t="s">
        <v>67</v>
      </c>
      <c r="D167" s="216" t="s">
        <v>156</v>
      </c>
      <c r="E167" s="217" t="s">
        <v>1451</v>
      </c>
      <c r="F167" s="218" t="s">
        <v>1452</v>
      </c>
      <c r="G167" s="219" t="s">
        <v>927</v>
      </c>
      <c r="H167" s="220">
        <v>1</v>
      </c>
      <c r="I167" s="221"/>
      <c r="J167" s="222">
        <f>ROUND(I167*H167,2)</f>
        <v>0</v>
      </c>
      <c r="K167" s="218" t="s">
        <v>1</v>
      </c>
      <c r="L167" s="43"/>
      <c r="M167" s="223" t="s">
        <v>1</v>
      </c>
      <c r="N167" s="224" t="s">
        <v>38</v>
      </c>
      <c r="O167" s="7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17" t="s">
        <v>161</v>
      </c>
      <c r="AT167" s="17" t="s">
        <v>156</v>
      </c>
      <c r="AU167" s="17" t="s">
        <v>75</v>
      </c>
      <c r="AY167" s="17" t="s">
        <v>154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75</v>
      </c>
      <c r="BK167" s="227">
        <f>ROUND(I167*H167,2)</f>
        <v>0</v>
      </c>
      <c r="BL167" s="17" t="s">
        <v>161</v>
      </c>
      <c r="BM167" s="17" t="s">
        <v>1453</v>
      </c>
    </row>
    <row r="168" spans="2:65" s="1" customFormat="1" ht="16.5" customHeight="1">
      <c r="B168" s="38"/>
      <c r="C168" s="216" t="s">
        <v>67</v>
      </c>
      <c r="D168" s="216" t="s">
        <v>156</v>
      </c>
      <c r="E168" s="217" t="s">
        <v>1454</v>
      </c>
      <c r="F168" s="218" t="s">
        <v>1292</v>
      </c>
      <c r="G168" s="219" t="s">
        <v>937</v>
      </c>
      <c r="H168" s="220">
        <v>1</v>
      </c>
      <c r="I168" s="221"/>
      <c r="J168" s="222">
        <f>ROUND(I168*H168,2)</f>
        <v>0</v>
      </c>
      <c r="K168" s="218" t="s">
        <v>1</v>
      </c>
      <c r="L168" s="43"/>
      <c r="M168" s="223" t="s">
        <v>1</v>
      </c>
      <c r="N168" s="224" t="s">
        <v>38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161</v>
      </c>
      <c r="AT168" s="17" t="s">
        <v>156</v>
      </c>
      <c r="AU168" s="17" t="s">
        <v>75</v>
      </c>
      <c r="AY168" s="17" t="s">
        <v>154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75</v>
      </c>
      <c r="BK168" s="227">
        <f>ROUND(I168*H168,2)</f>
        <v>0</v>
      </c>
      <c r="BL168" s="17" t="s">
        <v>161</v>
      </c>
      <c r="BM168" s="17" t="s">
        <v>1455</v>
      </c>
    </row>
    <row r="169" spans="2:63" s="11" customFormat="1" ht="25.9" customHeight="1">
      <c r="B169" s="200"/>
      <c r="C169" s="201"/>
      <c r="D169" s="202" t="s">
        <v>66</v>
      </c>
      <c r="E169" s="203" t="s">
        <v>1456</v>
      </c>
      <c r="F169" s="203" t="s">
        <v>1457</v>
      </c>
      <c r="G169" s="201"/>
      <c r="H169" s="201"/>
      <c r="I169" s="204"/>
      <c r="J169" s="205">
        <f>BK169</f>
        <v>0</v>
      </c>
      <c r="K169" s="201"/>
      <c r="L169" s="206"/>
      <c r="M169" s="207"/>
      <c r="N169" s="208"/>
      <c r="O169" s="208"/>
      <c r="P169" s="209">
        <f>P170+SUM(P171:P176)</f>
        <v>0</v>
      </c>
      <c r="Q169" s="208"/>
      <c r="R169" s="209">
        <f>R170+SUM(R171:R176)</f>
        <v>0</v>
      </c>
      <c r="S169" s="208"/>
      <c r="T169" s="210">
        <f>T170+SUM(T171:T176)</f>
        <v>0</v>
      </c>
      <c r="AR169" s="211" t="s">
        <v>75</v>
      </c>
      <c r="AT169" s="212" t="s">
        <v>66</v>
      </c>
      <c r="AU169" s="212" t="s">
        <v>67</v>
      </c>
      <c r="AY169" s="211" t="s">
        <v>154</v>
      </c>
      <c r="BK169" s="213">
        <f>BK170+SUM(BK171:BK176)</f>
        <v>0</v>
      </c>
    </row>
    <row r="170" spans="2:65" s="1" customFormat="1" ht="16.5" customHeight="1">
      <c r="B170" s="38"/>
      <c r="C170" s="216" t="s">
        <v>67</v>
      </c>
      <c r="D170" s="216" t="s">
        <v>156</v>
      </c>
      <c r="E170" s="217" t="s">
        <v>1458</v>
      </c>
      <c r="F170" s="218" t="s">
        <v>1459</v>
      </c>
      <c r="G170" s="219" t="s">
        <v>210</v>
      </c>
      <c r="H170" s="220">
        <v>517</v>
      </c>
      <c r="I170" s="221"/>
      <c r="J170" s="222">
        <f>ROUND(I170*H170,2)</f>
        <v>0</v>
      </c>
      <c r="K170" s="218" t="s">
        <v>1</v>
      </c>
      <c r="L170" s="43"/>
      <c r="M170" s="223" t="s">
        <v>1</v>
      </c>
      <c r="N170" s="224" t="s">
        <v>38</v>
      </c>
      <c r="O170" s="7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17" t="s">
        <v>161</v>
      </c>
      <c r="AT170" s="17" t="s">
        <v>156</v>
      </c>
      <c r="AU170" s="17" t="s">
        <v>75</v>
      </c>
      <c r="AY170" s="17" t="s">
        <v>154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75</v>
      </c>
      <c r="BK170" s="227">
        <f>ROUND(I170*H170,2)</f>
        <v>0</v>
      </c>
      <c r="BL170" s="17" t="s">
        <v>161</v>
      </c>
      <c r="BM170" s="17" t="s">
        <v>1460</v>
      </c>
    </row>
    <row r="171" spans="2:65" s="1" customFormat="1" ht="16.5" customHeight="1">
      <c r="B171" s="38"/>
      <c r="C171" s="216" t="s">
        <v>67</v>
      </c>
      <c r="D171" s="216" t="s">
        <v>156</v>
      </c>
      <c r="E171" s="217" t="s">
        <v>1461</v>
      </c>
      <c r="F171" s="218" t="s">
        <v>1462</v>
      </c>
      <c r="G171" s="219" t="s">
        <v>210</v>
      </c>
      <c r="H171" s="220">
        <v>338</v>
      </c>
      <c r="I171" s="221"/>
      <c r="J171" s="222">
        <f>ROUND(I171*H171,2)</f>
        <v>0</v>
      </c>
      <c r="K171" s="218" t="s">
        <v>1</v>
      </c>
      <c r="L171" s="43"/>
      <c r="M171" s="223" t="s">
        <v>1</v>
      </c>
      <c r="N171" s="224" t="s">
        <v>38</v>
      </c>
      <c r="O171" s="7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17" t="s">
        <v>161</v>
      </c>
      <c r="AT171" s="17" t="s">
        <v>156</v>
      </c>
      <c r="AU171" s="17" t="s">
        <v>75</v>
      </c>
      <c r="AY171" s="17" t="s">
        <v>154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7" t="s">
        <v>75</v>
      </c>
      <c r="BK171" s="227">
        <f>ROUND(I171*H171,2)</f>
        <v>0</v>
      </c>
      <c r="BL171" s="17" t="s">
        <v>161</v>
      </c>
      <c r="BM171" s="17" t="s">
        <v>1463</v>
      </c>
    </row>
    <row r="172" spans="2:65" s="1" customFormat="1" ht="16.5" customHeight="1">
      <c r="B172" s="38"/>
      <c r="C172" s="216" t="s">
        <v>67</v>
      </c>
      <c r="D172" s="216" t="s">
        <v>156</v>
      </c>
      <c r="E172" s="217" t="s">
        <v>1464</v>
      </c>
      <c r="F172" s="218" t="s">
        <v>1465</v>
      </c>
      <c r="G172" s="219" t="s">
        <v>210</v>
      </c>
      <c r="H172" s="220">
        <v>6</v>
      </c>
      <c r="I172" s="221"/>
      <c r="J172" s="222">
        <f>ROUND(I172*H172,2)</f>
        <v>0</v>
      </c>
      <c r="K172" s="218" t="s">
        <v>1</v>
      </c>
      <c r="L172" s="43"/>
      <c r="M172" s="223" t="s">
        <v>1</v>
      </c>
      <c r="N172" s="224" t="s">
        <v>38</v>
      </c>
      <c r="O172" s="7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7" t="s">
        <v>161</v>
      </c>
      <c r="AT172" s="17" t="s">
        <v>156</v>
      </c>
      <c r="AU172" s="17" t="s">
        <v>75</v>
      </c>
      <c r="AY172" s="17" t="s">
        <v>154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75</v>
      </c>
      <c r="BK172" s="227">
        <f>ROUND(I172*H172,2)</f>
        <v>0</v>
      </c>
      <c r="BL172" s="17" t="s">
        <v>161</v>
      </c>
      <c r="BM172" s="17" t="s">
        <v>1466</v>
      </c>
    </row>
    <row r="173" spans="2:65" s="1" customFormat="1" ht="16.5" customHeight="1">
      <c r="B173" s="38"/>
      <c r="C173" s="216" t="s">
        <v>67</v>
      </c>
      <c r="D173" s="216" t="s">
        <v>156</v>
      </c>
      <c r="E173" s="217" t="s">
        <v>78</v>
      </c>
      <c r="F173" s="218" t="s">
        <v>1467</v>
      </c>
      <c r="G173" s="219" t="s">
        <v>210</v>
      </c>
      <c r="H173" s="220">
        <v>485</v>
      </c>
      <c r="I173" s="221"/>
      <c r="J173" s="222">
        <f>ROUND(I173*H173,2)</f>
        <v>0</v>
      </c>
      <c r="K173" s="218" t="s">
        <v>1</v>
      </c>
      <c r="L173" s="43"/>
      <c r="M173" s="223" t="s">
        <v>1</v>
      </c>
      <c r="N173" s="224" t="s">
        <v>38</v>
      </c>
      <c r="O173" s="7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17" t="s">
        <v>161</v>
      </c>
      <c r="AT173" s="17" t="s">
        <v>156</v>
      </c>
      <c r="AU173" s="17" t="s">
        <v>75</v>
      </c>
      <c r="AY173" s="17" t="s">
        <v>154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7" t="s">
        <v>75</v>
      </c>
      <c r="BK173" s="227">
        <f>ROUND(I173*H173,2)</f>
        <v>0</v>
      </c>
      <c r="BL173" s="17" t="s">
        <v>161</v>
      </c>
      <c r="BM173" s="17" t="s">
        <v>1468</v>
      </c>
    </row>
    <row r="174" spans="2:65" s="1" customFormat="1" ht="16.5" customHeight="1">
      <c r="B174" s="38"/>
      <c r="C174" s="216" t="s">
        <v>67</v>
      </c>
      <c r="D174" s="216" t="s">
        <v>156</v>
      </c>
      <c r="E174" s="217" t="s">
        <v>81</v>
      </c>
      <c r="F174" s="218" t="s">
        <v>1469</v>
      </c>
      <c r="G174" s="219" t="s">
        <v>210</v>
      </c>
      <c r="H174" s="220">
        <v>91</v>
      </c>
      <c r="I174" s="221"/>
      <c r="J174" s="222">
        <f>ROUND(I174*H174,2)</f>
        <v>0</v>
      </c>
      <c r="K174" s="218" t="s">
        <v>1</v>
      </c>
      <c r="L174" s="43"/>
      <c r="M174" s="223" t="s">
        <v>1</v>
      </c>
      <c r="N174" s="224" t="s">
        <v>38</v>
      </c>
      <c r="O174" s="7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17" t="s">
        <v>161</v>
      </c>
      <c r="AT174" s="17" t="s">
        <v>156</v>
      </c>
      <c r="AU174" s="17" t="s">
        <v>75</v>
      </c>
      <c r="AY174" s="17" t="s">
        <v>154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75</v>
      </c>
      <c r="BK174" s="227">
        <f>ROUND(I174*H174,2)</f>
        <v>0</v>
      </c>
      <c r="BL174" s="17" t="s">
        <v>161</v>
      </c>
      <c r="BM174" s="17" t="s">
        <v>1470</v>
      </c>
    </row>
    <row r="175" spans="2:65" s="1" customFormat="1" ht="16.5" customHeight="1">
      <c r="B175" s="38"/>
      <c r="C175" s="216" t="s">
        <v>67</v>
      </c>
      <c r="D175" s="216" t="s">
        <v>156</v>
      </c>
      <c r="E175" s="217" t="s">
        <v>84</v>
      </c>
      <c r="F175" s="218" t="s">
        <v>1471</v>
      </c>
      <c r="G175" s="219" t="s">
        <v>210</v>
      </c>
      <c r="H175" s="220">
        <v>40</v>
      </c>
      <c r="I175" s="221"/>
      <c r="J175" s="222">
        <f>ROUND(I175*H175,2)</f>
        <v>0</v>
      </c>
      <c r="K175" s="218" t="s">
        <v>1</v>
      </c>
      <c r="L175" s="43"/>
      <c r="M175" s="223" t="s">
        <v>1</v>
      </c>
      <c r="N175" s="224" t="s">
        <v>38</v>
      </c>
      <c r="O175" s="7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AR175" s="17" t="s">
        <v>161</v>
      </c>
      <c r="AT175" s="17" t="s">
        <v>156</v>
      </c>
      <c r="AU175" s="17" t="s">
        <v>75</v>
      </c>
      <c r="AY175" s="17" t="s">
        <v>154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7" t="s">
        <v>75</v>
      </c>
      <c r="BK175" s="227">
        <f>ROUND(I175*H175,2)</f>
        <v>0</v>
      </c>
      <c r="BL175" s="17" t="s">
        <v>161</v>
      </c>
      <c r="BM175" s="17" t="s">
        <v>1472</v>
      </c>
    </row>
    <row r="176" spans="2:63" s="11" customFormat="1" ht="22.8" customHeight="1">
      <c r="B176" s="200"/>
      <c r="C176" s="201"/>
      <c r="D176" s="202" t="s">
        <v>66</v>
      </c>
      <c r="E176" s="214" t="s">
        <v>1473</v>
      </c>
      <c r="F176" s="214" t="s">
        <v>1474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SUM(P177:P181)</f>
        <v>0</v>
      </c>
      <c r="Q176" s="208"/>
      <c r="R176" s="209">
        <f>SUM(R177:R181)</f>
        <v>0</v>
      </c>
      <c r="S176" s="208"/>
      <c r="T176" s="210">
        <f>SUM(T177:T181)</f>
        <v>0</v>
      </c>
      <c r="AR176" s="211" t="s">
        <v>75</v>
      </c>
      <c r="AT176" s="212" t="s">
        <v>66</v>
      </c>
      <c r="AU176" s="212" t="s">
        <v>75</v>
      </c>
      <c r="AY176" s="211" t="s">
        <v>154</v>
      </c>
      <c r="BK176" s="213">
        <f>SUM(BK177:BK181)</f>
        <v>0</v>
      </c>
    </row>
    <row r="177" spans="2:65" s="1" customFormat="1" ht="16.5" customHeight="1">
      <c r="B177" s="38"/>
      <c r="C177" s="216" t="s">
        <v>67</v>
      </c>
      <c r="D177" s="216" t="s">
        <v>156</v>
      </c>
      <c r="E177" s="217" t="s">
        <v>87</v>
      </c>
      <c r="F177" s="218" t="s">
        <v>1475</v>
      </c>
      <c r="G177" s="219" t="s">
        <v>210</v>
      </c>
      <c r="H177" s="220">
        <v>231</v>
      </c>
      <c r="I177" s="221"/>
      <c r="J177" s="222">
        <f>ROUND(I177*H177,2)</f>
        <v>0</v>
      </c>
      <c r="K177" s="218" t="s">
        <v>1</v>
      </c>
      <c r="L177" s="43"/>
      <c r="M177" s="223" t="s">
        <v>1</v>
      </c>
      <c r="N177" s="224" t="s">
        <v>38</v>
      </c>
      <c r="O177" s="7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17" t="s">
        <v>161</v>
      </c>
      <c r="AT177" s="17" t="s">
        <v>156</v>
      </c>
      <c r="AU177" s="17" t="s">
        <v>77</v>
      </c>
      <c r="AY177" s="17" t="s">
        <v>154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7" t="s">
        <v>75</v>
      </c>
      <c r="BK177" s="227">
        <f>ROUND(I177*H177,2)</f>
        <v>0</v>
      </c>
      <c r="BL177" s="17" t="s">
        <v>161</v>
      </c>
      <c r="BM177" s="17" t="s">
        <v>1476</v>
      </c>
    </row>
    <row r="178" spans="2:65" s="1" customFormat="1" ht="16.5" customHeight="1">
      <c r="B178" s="38"/>
      <c r="C178" s="216" t="s">
        <v>67</v>
      </c>
      <c r="D178" s="216" t="s">
        <v>156</v>
      </c>
      <c r="E178" s="217" t="s">
        <v>1477</v>
      </c>
      <c r="F178" s="218" t="s">
        <v>1478</v>
      </c>
      <c r="G178" s="219" t="s">
        <v>210</v>
      </c>
      <c r="H178" s="220">
        <v>10</v>
      </c>
      <c r="I178" s="221"/>
      <c r="J178" s="222">
        <f>ROUND(I178*H178,2)</f>
        <v>0</v>
      </c>
      <c r="K178" s="218" t="s">
        <v>1</v>
      </c>
      <c r="L178" s="43"/>
      <c r="M178" s="223" t="s">
        <v>1</v>
      </c>
      <c r="N178" s="224" t="s">
        <v>38</v>
      </c>
      <c r="O178" s="7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17" t="s">
        <v>161</v>
      </c>
      <c r="AT178" s="17" t="s">
        <v>156</v>
      </c>
      <c r="AU178" s="17" t="s">
        <v>77</v>
      </c>
      <c r="AY178" s="17" t="s">
        <v>154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75</v>
      </c>
      <c r="BK178" s="227">
        <f>ROUND(I178*H178,2)</f>
        <v>0</v>
      </c>
      <c r="BL178" s="17" t="s">
        <v>161</v>
      </c>
      <c r="BM178" s="17" t="s">
        <v>1479</v>
      </c>
    </row>
    <row r="179" spans="2:65" s="1" customFormat="1" ht="16.5" customHeight="1">
      <c r="B179" s="38"/>
      <c r="C179" s="216" t="s">
        <v>67</v>
      </c>
      <c r="D179" s="216" t="s">
        <v>156</v>
      </c>
      <c r="E179" s="217" t="s">
        <v>1480</v>
      </c>
      <c r="F179" s="218" t="s">
        <v>1481</v>
      </c>
      <c r="G179" s="219" t="s">
        <v>210</v>
      </c>
      <c r="H179" s="220">
        <v>800</v>
      </c>
      <c r="I179" s="221"/>
      <c r="J179" s="222">
        <f>ROUND(I179*H179,2)</f>
        <v>0</v>
      </c>
      <c r="K179" s="218" t="s">
        <v>1</v>
      </c>
      <c r="L179" s="43"/>
      <c r="M179" s="223" t="s">
        <v>1</v>
      </c>
      <c r="N179" s="224" t="s">
        <v>38</v>
      </c>
      <c r="O179" s="7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17" t="s">
        <v>161</v>
      </c>
      <c r="AT179" s="17" t="s">
        <v>156</v>
      </c>
      <c r="AU179" s="17" t="s">
        <v>77</v>
      </c>
      <c r="AY179" s="17" t="s">
        <v>154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7" t="s">
        <v>75</v>
      </c>
      <c r="BK179" s="227">
        <f>ROUND(I179*H179,2)</f>
        <v>0</v>
      </c>
      <c r="BL179" s="17" t="s">
        <v>161</v>
      </c>
      <c r="BM179" s="17" t="s">
        <v>1482</v>
      </c>
    </row>
    <row r="180" spans="2:65" s="1" customFormat="1" ht="16.5" customHeight="1">
      <c r="B180" s="38"/>
      <c r="C180" s="216" t="s">
        <v>67</v>
      </c>
      <c r="D180" s="216" t="s">
        <v>156</v>
      </c>
      <c r="E180" s="217" t="s">
        <v>1483</v>
      </c>
      <c r="F180" s="218" t="s">
        <v>1484</v>
      </c>
      <c r="G180" s="219" t="s">
        <v>937</v>
      </c>
      <c r="H180" s="220">
        <v>1</v>
      </c>
      <c r="I180" s="221"/>
      <c r="J180" s="222">
        <f>ROUND(I180*H180,2)</f>
        <v>0</v>
      </c>
      <c r="K180" s="218" t="s">
        <v>1</v>
      </c>
      <c r="L180" s="43"/>
      <c r="M180" s="223" t="s">
        <v>1</v>
      </c>
      <c r="N180" s="224" t="s">
        <v>38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161</v>
      </c>
      <c r="AT180" s="17" t="s">
        <v>156</v>
      </c>
      <c r="AU180" s="17" t="s">
        <v>77</v>
      </c>
      <c r="AY180" s="17" t="s">
        <v>154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75</v>
      </c>
      <c r="BK180" s="227">
        <f>ROUND(I180*H180,2)</f>
        <v>0</v>
      </c>
      <c r="BL180" s="17" t="s">
        <v>161</v>
      </c>
      <c r="BM180" s="17" t="s">
        <v>1485</v>
      </c>
    </row>
    <row r="181" spans="2:65" s="1" customFormat="1" ht="16.5" customHeight="1">
      <c r="B181" s="38"/>
      <c r="C181" s="216" t="s">
        <v>67</v>
      </c>
      <c r="D181" s="216" t="s">
        <v>156</v>
      </c>
      <c r="E181" s="217" t="s">
        <v>1486</v>
      </c>
      <c r="F181" s="218" t="s">
        <v>1292</v>
      </c>
      <c r="G181" s="219" t="s">
        <v>937</v>
      </c>
      <c r="H181" s="220">
        <v>1</v>
      </c>
      <c r="I181" s="221"/>
      <c r="J181" s="222">
        <f>ROUND(I181*H181,2)</f>
        <v>0</v>
      </c>
      <c r="K181" s="218" t="s">
        <v>1</v>
      </c>
      <c r="L181" s="43"/>
      <c r="M181" s="223" t="s">
        <v>1</v>
      </c>
      <c r="N181" s="224" t="s">
        <v>38</v>
      </c>
      <c r="O181" s="7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AR181" s="17" t="s">
        <v>161</v>
      </c>
      <c r="AT181" s="17" t="s">
        <v>156</v>
      </c>
      <c r="AU181" s="17" t="s">
        <v>77</v>
      </c>
      <c r="AY181" s="17" t="s">
        <v>154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7" t="s">
        <v>75</v>
      </c>
      <c r="BK181" s="227">
        <f>ROUND(I181*H181,2)</f>
        <v>0</v>
      </c>
      <c r="BL181" s="17" t="s">
        <v>161</v>
      </c>
      <c r="BM181" s="17" t="s">
        <v>1487</v>
      </c>
    </row>
    <row r="182" spans="2:63" s="11" customFormat="1" ht="25.9" customHeight="1">
      <c r="B182" s="200"/>
      <c r="C182" s="201"/>
      <c r="D182" s="202" t="s">
        <v>66</v>
      </c>
      <c r="E182" s="203" t="s">
        <v>1488</v>
      </c>
      <c r="F182" s="203" t="s">
        <v>1489</v>
      </c>
      <c r="G182" s="201"/>
      <c r="H182" s="201"/>
      <c r="I182" s="204"/>
      <c r="J182" s="205">
        <f>BK182</f>
        <v>0</v>
      </c>
      <c r="K182" s="201"/>
      <c r="L182" s="206"/>
      <c r="M182" s="207"/>
      <c r="N182" s="208"/>
      <c r="O182" s="208"/>
      <c r="P182" s="209">
        <f>SUM(P183:P201)</f>
        <v>0</v>
      </c>
      <c r="Q182" s="208"/>
      <c r="R182" s="209">
        <f>SUM(R183:R201)</f>
        <v>0</v>
      </c>
      <c r="S182" s="208"/>
      <c r="T182" s="210">
        <f>SUM(T183:T201)</f>
        <v>0</v>
      </c>
      <c r="AR182" s="211" t="s">
        <v>75</v>
      </c>
      <c r="AT182" s="212" t="s">
        <v>66</v>
      </c>
      <c r="AU182" s="212" t="s">
        <v>67</v>
      </c>
      <c r="AY182" s="211" t="s">
        <v>154</v>
      </c>
      <c r="BK182" s="213">
        <f>SUM(BK183:BK201)</f>
        <v>0</v>
      </c>
    </row>
    <row r="183" spans="2:65" s="1" customFormat="1" ht="16.5" customHeight="1">
      <c r="B183" s="38"/>
      <c r="C183" s="216" t="s">
        <v>67</v>
      </c>
      <c r="D183" s="216" t="s">
        <v>156</v>
      </c>
      <c r="E183" s="217" t="s">
        <v>1490</v>
      </c>
      <c r="F183" s="218" t="s">
        <v>1491</v>
      </c>
      <c r="G183" s="219" t="s">
        <v>803</v>
      </c>
      <c r="H183" s="220">
        <v>190</v>
      </c>
      <c r="I183" s="221"/>
      <c r="J183" s="222">
        <f>ROUND(I183*H183,2)</f>
        <v>0</v>
      </c>
      <c r="K183" s="218" t="s">
        <v>1</v>
      </c>
      <c r="L183" s="43"/>
      <c r="M183" s="223" t="s">
        <v>1</v>
      </c>
      <c r="N183" s="224" t="s">
        <v>38</v>
      </c>
      <c r="O183" s="7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AR183" s="17" t="s">
        <v>161</v>
      </c>
      <c r="AT183" s="17" t="s">
        <v>156</v>
      </c>
      <c r="AU183" s="17" t="s">
        <v>75</v>
      </c>
      <c r="AY183" s="17" t="s">
        <v>154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7" t="s">
        <v>75</v>
      </c>
      <c r="BK183" s="227">
        <f>ROUND(I183*H183,2)</f>
        <v>0</v>
      </c>
      <c r="BL183" s="17" t="s">
        <v>161</v>
      </c>
      <c r="BM183" s="17" t="s">
        <v>1492</v>
      </c>
    </row>
    <row r="184" spans="2:65" s="1" customFormat="1" ht="16.5" customHeight="1">
      <c r="B184" s="38"/>
      <c r="C184" s="216" t="s">
        <v>67</v>
      </c>
      <c r="D184" s="216" t="s">
        <v>156</v>
      </c>
      <c r="E184" s="217" t="s">
        <v>1493</v>
      </c>
      <c r="F184" s="218" t="s">
        <v>1494</v>
      </c>
      <c r="G184" s="219" t="s">
        <v>803</v>
      </c>
      <c r="H184" s="220">
        <v>28</v>
      </c>
      <c r="I184" s="221"/>
      <c r="J184" s="222">
        <f>ROUND(I184*H184,2)</f>
        <v>0</v>
      </c>
      <c r="K184" s="218" t="s">
        <v>1</v>
      </c>
      <c r="L184" s="43"/>
      <c r="M184" s="223" t="s">
        <v>1</v>
      </c>
      <c r="N184" s="224" t="s">
        <v>38</v>
      </c>
      <c r="O184" s="7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17" t="s">
        <v>161</v>
      </c>
      <c r="AT184" s="17" t="s">
        <v>156</v>
      </c>
      <c r="AU184" s="17" t="s">
        <v>75</v>
      </c>
      <c r="AY184" s="17" t="s">
        <v>154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75</v>
      </c>
      <c r="BK184" s="227">
        <f>ROUND(I184*H184,2)</f>
        <v>0</v>
      </c>
      <c r="BL184" s="17" t="s">
        <v>161</v>
      </c>
      <c r="BM184" s="17" t="s">
        <v>1495</v>
      </c>
    </row>
    <row r="185" spans="2:65" s="1" customFormat="1" ht="16.5" customHeight="1">
      <c r="B185" s="38"/>
      <c r="C185" s="216" t="s">
        <v>67</v>
      </c>
      <c r="D185" s="216" t="s">
        <v>156</v>
      </c>
      <c r="E185" s="217" t="s">
        <v>1496</v>
      </c>
      <c r="F185" s="218" t="s">
        <v>1497</v>
      </c>
      <c r="G185" s="219" t="s">
        <v>210</v>
      </c>
      <c r="H185" s="220">
        <v>346</v>
      </c>
      <c r="I185" s="221"/>
      <c r="J185" s="222">
        <f>ROUND(I185*H185,2)</f>
        <v>0</v>
      </c>
      <c r="K185" s="218" t="s">
        <v>1</v>
      </c>
      <c r="L185" s="43"/>
      <c r="M185" s="223" t="s">
        <v>1</v>
      </c>
      <c r="N185" s="224" t="s">
        <v>38</v>
      </c>
      <c r="O185" s="7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17" t="s">
        <v>161</v>
      </c>
      <c r="AT185" s="17" t="s">
        <v>156</v>
      </c>
      <c r="AU185" s="17" t="s">
        <v>75</v>
      </c>
      <c r="AY185" s="17" t="s">
        <v>154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7" t="s">
        <v>75</v>
      </c>
      <c r="BK185" s="227">
        <f>ROUND(I185*H185,2)</f>
        <v>0</v>
      </c>
      <c r="BL185" s="17" t="s">
        <v>161</v>
      </c>
      <c r="BM185" s="17" t="s">
        <v>1498</v>
      </c>
    </row>
    <row r="186" spans="2:65" s="1" customFormat="1" ht="16.5" customHeight="1">
      <c r="B186" s="38"/>
      <c r="C186" s="216" t="s">
        <v>67</v>
      </c>
      <c r="D186" s="216" t="s">
        <v>156</v>
      </c>
      <c r="E186" s="217" t="s">
        <v>1499</v>
      </c>
      <c r="F186" s="218" t="s">
        <v>1500</v>
      </c>
      <c r="G186" s="219" t="s">
        <v>937</v>
      </c>
      <c r="H186" s="220">
        <v>290</v>
      </c>
      <c r="I186" s="221"/>
      <c r="J186" s="222">
        <f>ROUND(I186*H186,2)</f>
        <v>0</v>
      </c>
      <c r="K186" s="218" t="s">
        <v>1</v>
      </c>
      <c r="L186" s="43"/>
      <c r="M186" s="223" t="s">
        <v>1</v>
      </c>
      <c r="N186" s="224" t="s">
        <v>38</v>
      </c>
      <c r="O186" s="7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17" t="s">
        <v>161</v>
      </c>
      <c r="AT186" s="17" t="s">
        <v>156</v>
      </c>
      <c r="AU186" s="17" t="s">
        <v>75</v>
      </c>
      <c r="AY186" s="17" t="s">
        <v>154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7" t="s">
        <v>75</v>
      </c>
      <c r="BK186" s="227">
        <f>ROUND(I186*H186,2)</f>
        <v>0</v>
      </c>
      <c r="BL186" s="17" t="s">
        <v>161</v>
      </c>
      <c r="BM186" s="17" t="s">
        <v>1501</v>
      </c>
    </row>
    <row r="187" spans="2:65" s="1" customFormat="1" ht="16.5" customHeight="1">
      <c r="B187" s="38"/>
      <c r="C187" s="216" t="s">
        <v>67</v>
      </c>
      <c r="D187" s="216" t="s">
        <v>156</v>
      </c>
      <c r="E187" s="217" t="s">
        <v>1502</v>
      </c>
      <c r="F187" s="218" t="s">
        <v>1503</v>
      </c>
      <c r="G187" s="219" t="s">
        <v>927</v>
      </c>
      <c r="H187" s="220">
        <v>20</v>
      </c>
      <c r="I187" s="221"/>
      <c r="J187" s="222">
        <f>ROUND(I187*H187,2)</f>
        <v>0</v>
      </c>
      <c r="K187" s="218" t="s">
        <v>1</v>
      </c>
      <c r="L187" s="43"/>
      <c r="M187" s="223" t="s">
        <v>1</v>
      </c>
      <c r="N187" s="224" t="s">
        <v>38</v>
      </c>
      <c r="O187" s="7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17" t="s">
        <v>161</v>
      </c>
      <c r="AT187" s="17" t="s">
        <v>156</v>
      </c>
      <c r="AU187" s="17" t="s">
        <v>75</v>
      </c>
      <c r="AY187" s="17" t="s">
        <v>154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7" t="s">
        <v>75</v>
      </c>
      <c r="BK187" s="227">
        <f>ROUND(I187*H187,2)</f>
        <v>0</v>
      </c>
      <c r="BL187" s="17" t="s">
        <v>161</v>
      </c>
      <c r="BM187" s="17" t="s">
        <v>1504</v>
      </c>
    </row>
    <row r="188" spans="2:65" s="1" customFormat="1" ht="16.5" customHeight="1">
      <c r="B188" s="38"/>
      <c r="C188" s="216" t="s">
        <v>67</v>
      </c>
      <c r="D188" s="216" t="s">
        <v>156</v>
      </c>
      <c r="E188" s="217" t="s">
        <v>1505</v>
      </c>
      <c r="F188" s="218" t="s">
        <v>1506</v>
      </c>
      <c r="G188" s="219" t="s">
        <v>927</v>
      </c>
      <c r="H188" s="220">
        <v>10</v>
      </c>
      <c r="I188" s="221"/>
      <c r="J188" s="222">
        <f>ROUND(I188*H188,2)</f>
        <v>0</v>
      </c>
      <c r="K188" s="218" t="s">
        <v>1</v>
      </c>
      <c r="L188" s="43"/>
      <c r="M188" s="223" t="s">
        <v>1</v>
      </c>
      <c r="N188" s="224" t="s">
        <v>38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161</v>
      </c>
      <c r="AT188" s="17" t="s">
        <v>156</v>
      </c>
      <c r="AU188" s="17" t="s">
        <v>75</v>
      </c>
      <c r="AY188" s="17" t="s">
        <v>154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75</v>
      </c>
      <c r="BK188" s="227">
        <f>ROUND(I188*H188,2)</f>
        <v>0</v>
      </c>
      <c r="BL188" s="17" t="s">
        <v>161</v>
      </c>
      <c r="BM188" s="17" t="s">
        <v>1507</v>
      </c>
    </row>
    <row r="189" spans="2:65" s="1" customFormat="1" ht="16.5" customHeight="1">
      <c r="B189" s="38"/>
      <c r="C189" s="216" t="s">
        <v>67</v>
      </c>
      <c r="D189" s="216" t="s">
        <v>156</v>
      </c>
      <c r="E189" s="217" t="s">
        <v>1508</v>
      </c>
      <c r="F189" s="218" t="s">
        <v>1509</v>
      </c>
      <c r="G189" s="219" t="s">
        <v>927</v>
      </c>
      <c r="H189" s="220">
        <v>30</v>
      </c>
      <c r="I189" s="221"/>
      <c r="J189" s="222">
        <f>ROUND(I189*H189,2)</f>
        <v>0</v>
      </c>
      <c r="K189" s="218" t="s">
        <v>1</v>
      </c>
      <c r="L189" s="43"/>
      <c r="M189" s="223" t="s">
        <v>1</v>
      </c>
      <c r="N189" s="224" t="s">
        <v>38</v>
      </c>
      <c r="O189" s="7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17" t="s">
        <v>161</v>
      </c>
      <c r="AT189" s="17" t="s">
        <v>156</v>
      </c>
      <c r="AU189" s="17" t="s">
        <v>75</v>
      </c>
      <c r="AY189" s="17" t="s">
        <v>154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7" t="s">
        <v>75</v>
      </c>
      <c r="BK189" s="227">
        <f>ROUND(I189*H189,2)</f>
        <v>0</v>
      </c>
      <c r="BL189" s="17" t="s">
        <v>161</v>
      </c>
      <c r="BM189" s="17" t="s">
        <v>1510</v>
      </c>
    </row>
    <row r="190" spans="2:65" s="1" customFormat="1" ht="16.5" customHeight="1">
      <c r="B190" s="38"/>
      <c r="C190" s="216" t="s">
        <v>67</v>
      </c>
      <c r="D190" s="216" t="s">
        <v>156</v>
      </c>
      <c r="E190" s="217" t="s">
        <v>1511</v>
      </c>
      <c r="F190" s="218" t="s">
        <v>1512</v>
      </c>
      <c r="G190" s="219" t="s">
        <v>927</v>
      </c>
      <c r="H190" s="220">
        <v>140</v>
      </c>
      <c r="I190" s="221"/>
      <c r="J190" s="222">
        <f>ROUND(I190*H190,2)</f>
        <v>0</v>
      </c>
      <c r="K190" s="218" t="s">
        <v>1</v>
      </c>
      <c r="L190" s="43"/>
      <c r="M190" s="223" t="s">
        <v>1</v>
      </c>
      <c r="N190" s="224" t="s">
        <v>38</v>
      </c>
      <c r="O190" s="7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17" t="s">
        <v>161</v>
      </c>
      <c r="AT190" s="17" t="s">
        <v>156</v>
      </c>
      <c r="AU190" s="17" t="s">
        <v>75</v>
      </c>
      <c r="AY190" s="17" t="s">
        <v>154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7" t="s">
        <v>75</v>
      </c>
      <c r="BK190" s="227">
        <f>ROUND(I190*H190,2)</f>
        <v>0</v>
      </c>
      <c r="BL190" s="17" t="s">
        <v>161</v>
      </c>
      <c r="BM190" s="17" t="s">
        <v>1513</v>
      </c>
    </row>
    <row r="191" spans="2:65" s="1" customFormat="1" ht="16.5" customHeight="1">
      <c r="B191" s="38"/>
      <c r="C191" s="216" t="s">
        <v>67</v>
      </c>
      <c r="D191" s="216" t="s">
        <v>156</v>
      </c>
      <c r="E191" s="217" t="s">
        <v>1514</v>
      </c>
      <c r="F191" s="218" t="s">
        <v>1515</v>
      </c>
      <c r="G191" s="219" t="s">
        <v>927</v>
      </c>
      <c r="H191" s="220">
        <v>80</v>
      </c>
      <c r="I191" s="221"/>
      <c r="J191" s="222">
        <f>ROUND(I191*H191,2)</f>
        <v>0</v>
      </c>
      <c r="K191" s="218" t="s">
        <v>1</v>
      </c>
      <c r="L191" s="43"/>
      <c r="M191" s="223" t="s">
        <v>1</v>
      </c>
      <c r="N191" s="224" t="s">
        <v>38</v>
      </c>
      <c r="O191" s="7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7" t="s">
        <v>161</v>
      </c>
      <c r="AT191" s="17" t="s">
        <v>156</v>
      </c>
      <c r="AU191" s="17" t="s">
        <v>75</v>
      </c>
      <c r="AY191" s="17" t="s">
        <v>154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7" t="s">
        <v>75</v>
      </c>
      <c r="BK191" s="227">
        <f>ROUND(I191*H191,2)</f>
        <v>0</v>
      </c>
      <c r="BL191" s="17" t="s">
        <v>161</v>
      </c>
      <c r="BM191" s="17" t="s">
        <v>1516</v>
      </c>
    </row>
    <row r="192" spans="2:65" s="1" customFormat="1" ht="16.5" customHeight="1">
      <c r="B192" s="38"/>
      <c r="C192" s="216" t="s">
        <v>67</v>
      </c>
      <c r="D192" s="216" t="s">
        <v>156</v>
      </c>
      <c r="E192" s="217" t="s">
        <v>1517</v>
      </c>
      <c r="F192" s="218" t="s">
        <v>1518</v>
      </c>
      <c r="G192" s="219" t="s">
        <v>927</v>
      </c>
      <c r="H192" s="220">
        <v>60</v>
      </c>
      <c r="I192" s="221"/>
      <c r="J192" s="222">
        <f>ROUND(I192*H192,2)</f>
        <v>0</v>
      </c>
      <c r="K192" s="218" t="s">
        <v>1</v>
      </c>
      <c r="L192" s="43"/>
      <c r="M192" s="223" t="s">
        <v>1</v>
      </c>
      <c r="N192" s="224" t="s">
        <v>38</v>
      </c>
      <c r="O192" s="7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7" t="s">
        <v>161</v>
      </c>
      <c r="AT192" s="17" t="s">
        <v>156</v>
      </c>
      <c r="AU192" s="17" t="s">
        <v>75</v>
      </c>
      <c r="AY192" s="17" t="s">
        <v>154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75</v>
      </c>
      <c r="BK192" s="227">
        <f>ROUND(I192*H192,2)</f>
        <v>0</v>
      </c>
      <c r="BL192" s="17" t="s">
        <v>161</v>
      </c>
      <c r="BM192" s="17" t="s">
        <v>1519</v>
      </c>
    </row>
    <row r="193" spans="2:65" s="1" customFormat="1" ht="16.5" customHeight="1">
      <c r="B193" s="38"/>
      <c r="C193" s="216" t="s">
        <v>67</v>
      </c>
      <c r="D193" s="216" t="s">
        <v>156</v>
      </c>
      <c r="E193" s="217" t="s">
        <v>1520</v>
      </c>
      <c r="F193" s="218" t="s">
        <v>1521</v>
      </c>
      <c r="G193" s="219" t="s">
        <v>937</v>
      </c>
      <c r="H193" s="220">
        <v>10</v>
      </c>
      <c r="I193" s="221"/>
      <c r="J193" s="222">
        <f>ROUND(I193*H193,2)</f>
        <v>0</v>
      </c>
      <c r="K193" s="218" t="s">
        <v>1</v>
      </c>
      <c r="L193" s="43"/>
      <c r="M193" s="223" t="s">
        <v>1</v>
      </c>
      <c r="N193" s="224" t="s">
        <v>38</v>
      </c>
      <c r="O193" s="7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AR193" s="17" t="s">
        <v>161</v>
      </c>
      <c r="AT193" s="17" t="s">
        <v>156</v>
      </c>
      <c r="AU193" s="17" t="s">
        <v>75</v>
      </c>
      <c r="AY193" s="17" t="s">
        <v>154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7" t="s">
        <v>75</v>
      </c>
      <c r="BK193" s="227">
        <f>ROUND(I193*H193,2)</f>
        <v>0</v>
      </c>
      <c r="BL193" s="17" t="s">
        <v>161</v>
      </c>
      <c r="BM193" s="17" t="s">
        <v>1522</v>
      </c>
    </row>
    <row r="194" spans="2:65" s="1" customFormat="1" ht="16.5" customHeight="1">
      <c r="B194" s="38"/>
      <c r="C194" s="216" t="s">
        <v>67</v>
      </c>
      <c r="D194" s="216" t="s">
        <v>156</v>
      </c>
      <c r="E194" s="217" t="s">
        <v>1523</v>
      </c>
      <c r="F194" s="218" t="s">
        <v>1524</v>
      </c>
      <c r="G194" s="219" t="s">
        <v>927</v>
      </c>
      <c r="H194" s="220">
        <v>4</v>
      </c>
      <c r="I194" s="221"/>
      <c r="J194" s="222">
        <f>ROUND(I194*H194,2)</f>
        <v>0</v>
      </c>
      <c r="K194" s="218" t="s">
        <v>1</v>
      </c>
      <c r="L194" s="43"/>
      <c r="M194" s="223" t="s">
        <v>1</v>
      </c>
      <c r="N194" s="224" t="s">
        <v>38</v>
      </c>
      <c r="O194" s="7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17" t="s">
        <v>161</v>
      </c>
      <c r="AT194" s="17" t="s">
        <v>156</v>
      </c>
      <c r="AU194" s="17" t="s">
        <v>75</v>
      </c>
      <c r="AY194" s="17" t="s">
        <v>154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7" t="s">
        <v>75</v>
      </c>
      <c r="BK194" s="227">
        <f>ROUND(I194*H194,2)</f>
        <v>0</v>
      </c>
      <c r="BL194" s="17" t="s">
        <v>161</v>
      </c>
      <c r="BM194" s="17" t="s">
        <v>1525</v>
      </c>
    </row>
    <row r="195" spans="2:65" s="1" customFormat="1" ht="16.5" customHeight="1">
      <c r="B195" s="38"/>
      <c r="C195" s="216" t="s">
        <v>67</v>
      </c>
      <c r="D195" s="216" t="s">
        <v>156</v>
      </c>
      <c r="E195" s="217" t="s">
        <v>1526</v>
      </c>
      <c r="F195" s="218" t="s">
        <v>1527</v>
      </c>
      <c r="G195" s="219" t="s">
        <v>927</v>
      </c>
      <c r="H195" s="220">
        <v>40</v>
      </c>
      <c r="I195" s="221"/>
      <c r="J195" s="222">
        <f>ROUND(I195*H195,2)</f>
        <v>0</v>
      </c>
      <c r="K195" s="218" t="s">
        <v>1</v>
      </c>
      <c r="L195" s="43"/>
      <c r="M195" s="223" t="s">
        <v>1</v>
      </c>
      <c r="N195" s="224" t="s">
        <v>38</v>
      </c>
      <c r="O195" s="7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17" t="s">
        <v>161</v>
      </c>
      <c r="AT195" s="17" t="s">
        <v>156</v>
      </c>
      <c r="AU195" s="17" t="s">
        <v>75</v>
      </c>
      <c r="AY195" s="17" t="s">
        <v>154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7" t="s">
        <v>75</v>
      </c>
      <c r="BK195" s="227">
        <f>ROUND(I195*H195,2)</f>
        <v>0</v>
      </c>
      <c r="BL195" s="17" t="s">
        <v>161</v>
      </c>
      <c r="BM195" s="17" t="s">
        <v>1528</v>
      </c>
    </row>
    <row r="196" spans="2:65" s="1" customFormat="1" ht="16.5" customHeight="1">
      <c r="B196" s="38"/>
      <c r="C196" s="216" t="s">
        <v>67</v>
      </c>
      <c r="D196" s="216" t="s">
        <v>156</v>
      </c>
      <c r="E196" s="217" t="s">
        <v>1529</v>
      </c>
      <c r="F196" s="218" t="s">
        <v>1530</v>
      </c>
      <c r="G196" s="219" t="s">
        <v>927</v>
      </c>
      <c r="H196" s="220">
        <v>40</v>
      </c>
      <c r="I196" s="221"/>
      <c r="J196" s="222">
        <f>ROUND(I196*H196,2)</f>
        <v>0</v>
      </c>
      <c r="K196" s="218" t="s">
        <v>1</v>
      </c>
      <c r="L196" s="43"/>
      <c r="M196" s="223" t="s">
        <v>1</v>
      </c>
      <c r="N196" s="224" t="s">
        <v>38</v>
      </c>
      <c r="O196" s="7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17" t="s">
        <v>161</v>
      </c>
      <c r="AT196" s="17" t="s">
        <v>156</v>
      </c>
      <c r="AU196" s="17" t="s">
        <v>75</v>
      </c>
      <c r="AY196" s="17" t="s">
        <v>154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75</v>
      </c>
      <c r="BK196" s="227">
        <f>ROUND(I196*H196,2)</f>
        <v>0</v>
      </c>
      <c r="BL196" s="17" t="s">
        <v>161</v>
      </c>
      <c r="BM196" s="17" t="s">
        <v>1531</v>
      </c>
    </row>
    <row r="197" spans="2:65" s="1" customFormat="1" ht="16.5" customHeight="1">
      <c r="B197" s="38"/>
      <c r="C197" s="216" t="s">
        <v>67</v>
      </c>
      <c r="D197" s="216" t="s">
        <v>156</v>
      </c>
      <c r="E197" s="217" t="s">
        <v>1532</v>
      </c>
      <c r="F197" s="218" t="s">
        <v>1533</v>
      </c>
      <c r="G197" s="219" t="s">
        <v>927</v>
      </c>
      <c r="H197" s="220">
        <v>4</v>
      </c>
      <c r="I197" s="221"/>
      <c r="J197" s="222">
        <f>ROUND(I197*H197,2)</f>
        <v>0</v>
      </c>
      <c r="K197" s="218" t="s">
        <v>1</v>
      </c>
      <c r="L197" s="43"/>
      <c r="M197" s="223" t="s">
        <v>1</v>
      </c>
      <c r="N197" s="224" t="s">
        <v>38</v>
      </c>
      <c r="O197" s="7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17" t="s">
        <v>161</v>
      </c>
      <c r="AT197" s="17" t="s">
        <v>156</v>
      </c>
      <c r="AU197" s="17" t="s">
        <v>75</v>
      </c>
      <c r="AY197" s="17" t="s">
        <v>154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7" t="s">
        <v>75</v>
      </c>
      <c r="BK197" s="227">
        <f>ROUND(I197*H197,2)</f>
        <v>0</v>
      </c>
      <c r="BL197" s="17" t="s">
        <v>161</v>
      </c>
      <c r="BM197" s="17" t="s">
        <v>1534</v>
      </c>
    </row>
    <row r="198" spans="2:65" s="1" customFormat="1" ht="16.5" customHeight="1">
      <c r="B198" s="38"/>
      <c r="C198" s="216" t="s">
        <v>67</v>
      </c>
      <c r="D198" s="216" t="s">
        <v>156</v>
      </c>
      <c r="E198" s="217" t="s">
        <v>1535</v>
      </c>
      <c r="F198" s="218" t="s">
        <v>1536</v>
      </c>
      <c r="G198" s="219" t="s">
        <v>159</v>
      </c>
      <c r="H198" s="220">
        <v>16</v>
      </c>
      <c r="I198" s="221"/>
      <c r="J198" s="222">
        <f>ROUND(I198*H198,2)</f>
        <v>0</v>
      </c>
      <c r="K198" s="218" t="s">
        <v>1</v>
      </c>
      <c r="L198" s="43"/>
      <c r="M198" s="223" t="s">
        <v>1</v>
      </c>
      <c r="N198" s="224" t="s">
        <v>38</v>
      </c>
      <c r="O198" s="7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AR198" s="17" t="s">
        <v>161</v>
      </c>
      <c r="AT198" s="17" t="s">
        <v>156</v>
      </c>
      <c r="AU198" s="17" t="s">
        <v>75</v>
      </c>
      <c r="AY198" s="17" t="s">
        <v>154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7" t="s">
        <v>75</v>
      </c>
      <c r="BK198" s="227">
        <f>ROUND(I198*H198,2)</f>
        <v>0</v>
      </c>
      <c r="BL198" s="17" t="s">
        <v>161</v>
      </c>
      <c r="BM198" s="17" t="s">
        <v>1537</v>
      </c>
    </row>
    <row r="199" spans="2:65" s="1" customFormat="1" ht="22.5" customHeight="1">
      <c r="B199" s="38"/>
      <c r="C199" s="216" t="s">
        <v>67</v>
      </c>
      <c r="D199" s="216" t="s">
        <v>156</v>
      </c>
      <c r="E199" s="217" t="s">
        <v>1538</v>
      </c>
      <c r="F199" s="218" t="s">
        <v>1539</v>
      </c>
      <c r="G199" s="219" t="s">
        <v>159</v>
      </c>
      <c r="H199" s="220">
        <v>60</v>
      </c>
      <c r="I199" s="221"/>
      <c r="J199" s="222">
        <f>ROUND(I199*H199,2)</f>
        <v>0</v>
      </c>
      <c r="K199" s="218" t="s">
        <v>1</v>
      </c>
      <c r="L199" s="43"/>
      <c r="M199" s="223" t="s">
        <v>1</v>
      </c>
      <c r="N199" s="224" t="s">
        <v>38</v>
      </c>
      <c r="O199" s="7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17" t="s">
        <v>161</v>
      </c>
      <c r="AT199" s="17" t="s">
        <v>156</v>
      </c>
      <c r="AU199" s="17" t="s">
        <v>75</v>
      </c>
      <c r="AY199" s="17" t="s">
        <v>154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7" t="s">
        <v>75</v>
      </c>
      <c r="BK199" s="227">
        <f>ROUND(I199*H199,2)</f>
        <v>0</v>
      </c>
      <c r="BL199" s="17" t="s">
        <v>161</v>
      </c>
      <c r="BM199" s="17" t="s">
        <v>1540</v>
      </c>
    </row>
    <row r="200" spans="2:65" s="1" customFormat="1" ht="16.5" customHeight="1">
      <c r="B200" s="38"/>
      <c r="C200" s="216" t="s">
        <v>67</v>
      </c>
      <c r="D200" s="216" t="s">
        <v>156</v>
      </c>
      <c r="E200" s="217" t="s">
        <v>1541</v>
      </c>
      <c r="F200" s="218" t="s">
        <v>1542</v>
      </c>
      <c r="G200" s="219" t="s">
        <v>937</v>
      </c>
      <c r="H200" s="220">
        <v>1</v>
      </c>
      <c r="I200" s="221"/>
      <c r="J200" s="222">
        <f>ROUND(I200*H200,2)</f>
        <v>0</v>
      </c>
      <c r="K200" s="218" t="s">
        <v>1</v>
      </c>
      <c r="L200" s="43"/>
      <c r="M200" s="223" t="s">
        <v>1</v>
      </c>
      <c r="N200" s="224" t="s">
        <v>38</v>
      </c>
      <c r="O200" s="7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17" t="s">
        <v>161</v>
      </c>
      <c r="AT200" s="17" t="s">
        <v>156</v>
      </c>
      <c r="AU200" s="17" t="s">
        <v>75</v>
      </c>
      <c r="AY200" s="17" t="s">
        <v>154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75</v>
      </c>
      <c r="BK200" s="227">
        <f>ROUND(I200*H200,2)</f>
        <v>0</v>
      </c>
      <c r="BL200" s="17" t="s">
        <v>161</v>
      </c>
      <c r="BM200" s="17" t="s">
        <v>1543</v>
      </c>
    </row>
    <row r="201" spans="2:65" s="1" customFormat="1" ht="16.5" customHeight="1">
      <c r="B201" s="38"/>
      <c r="C201" s="216" t="s">
        <v>67</v>
      </c>
      <c r="D201" s="216" t="s">
        <v>156</v>
      </c>
      <c r="E201" s="217" t="s">
        <v>1544</v>
      </c>
      <c r="F201" s="218" t="s">
        <v>1292</v>
      </c>
      <c r="G201" s="219" t="s">
        <v>937</v>
      </c>
      <c r="H201" s="220">
        <v>1</v>
      </c>
      <c r="I201" s="221"/>
      <c r="J201" s="222">
        <f>ROUND(I201*H201,2)</f>
        <v>0</v>
      </c>
      <c r="K201" s="218" t="s">
        <v>1</v>
      </c>
      <c r="L201" s="43"/>
      <c r="M201" s="223" t="s">
        <v>1</v>
      </c>
      <c r="N201" s="224" t="s">
        <v>38</v>
      </c>
      <c r="O201" s="7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17" t="s">
        <v>161</v>
      </c>
      <c r="AT201" s="17" t="s">
        <v>156</v>
      </c>
      <c r="AU201" s="17" t="s">
        <v>75</v>
      </c>
      <c r="AY201" s="17" t="s">
        <v>154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7" t="s">
        <v>75</v>
      </c>
      <c r="BK201" s="227">
        <f>ROUND(I201*H201,2)</f>
        <v>0</v>
      </c>
      <c r="BL201" s="17" t="s">
        <v>161</v>
      </c>
      <c r="BM201" s="17" t="s">
        <v>1545</v>
      </c>
    </row>
    <row r="202" spans="2:63" s="11" customFormat="1" ht="25.9" customHeight="1">
      <c r="B202" s="200"/>
      <c r="C202" s="201"/>
      <c r="D202" s="202" t="s">
        <v>66</v>
      </c>
      <c r="E202" s="203" t="s">
        <v>1546</v>
      </c>
      <c r="F202" s="203" t="s">
        <v>1547</v>
      </c>
      <c r="G202" s="201"/>
      <c r="H202" s="201"/>
      <c r="I202" s="204"/>
      <c r="J202" s="205">
        <f>BK202</f>
        <v>0</v>
      </c>
      <c r="K202" s="201"/>
      <c r="L202" s="206"/>
      <c r="M202" s="207"/>
      <c r="N202" s="208"/>
      <c r="O202" s="208"/>
      <c r="P202" s="209">
        <f>SUM(P203:P217)</f>
        <v>0</v>
      </c>
      <c r="Q202" s="208"/>
      <c r="R202" s="209">
        <f>SUM(R203:R217)</f>
        <v>0</v>
      </c>
      <c r="S202" s="208"/>
      <c r="T202" s="210">
        <f>SUM(T203:T217)</f>
        <v>0</v>
      </c>
      <c r="AR202" s="211" t="s">
        <v>75</v>
      </c>
      <c r="AT202" s="212" t="s">
        <v>66</v>
      </c>
      <c r="AU202" s="212" t="s">
        <v>67</v>
      </c>
      <c r="AY202" s="211" t="s">
        <v>154</v>
      </c>
      <c r="BK202" s="213">
        <f>SUM(BK203:BK217)</f>
        <v>0</v>
      </c>
    </row>
    <row r="203" spans="2:65" s="1" customFormat="1" ht="16.5" customHeight="1">
      <c r="B203" s="38"/>
      <c r="C203" s="216" t="s">
        <v>67</v>
      </c>
      <c r="D203" s="216" t="s">
        <v>156</v>
      </c>
      <c r="E203" s="217" t="s">
        <v>1548</v>
      </c>
      <c r="F203" s="218" t="s">
        <v>1549</v>
      </c>
      <c r="G203" s="219" t="s">
        <v>159</v>
      </c>
      <c r="H203" s="220">
        <v>16</v>
      </c>
      <c r="I203" s="221"/>
      <c r="J203" s="222">
        <f>ROUND(I203*H203,2)</f>
        <v>0</v>
      </c>
      <c r="K203" s="218" t="s">
        <v>1</v>
      </c>
      <c r="L203" s="43"/>
      <c r="M203" s="223" t="s">
        <v>1</v>
      </c>
      <c r="N203" s="224" t="s">
        <v>38</v>
      </c>
      <c r="O203" s="7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17" t="s">
        <v>161</v>
      </c>
      <c r="AT203" s="17" t="s">
        <v>156</v>
      </c>
      <c r="AU203" s="17" t="s">
        <v>75</v>
      </c>
      <c r="AY203" s="17" t="s">
        <v>154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7" t="s">
        <v>75</v>
      </c>
      <c r="BK203" s="227">
        <f>ROUND(I203*H203,2)</f>
        <v>0</v>
      </c>
      <c r="BL203" s="17" t="s">
        <v>161</v>
      </c>
      <c r="BM203" s="17" t="s">
        <v>1550</v>
      </c>
    </row>
    <row r="204" spans="2:65" s="1" customFormat="1" ht="16.5" customHeight="1">
      <c r="B204" s="38"/>
      <c r="C204" s="216" t="s">
        <v>67</v>
      </c>
      <c r="D204" s="216" t="s">
        <v>156</v>
      </c>
      <c r="E204" s="217" t="s">
        <v>1551</v>
      </c>
      <c r="F204" s="218" t="s">
        <v>1552</v>
      </c>
      <c r="G204" s="219" t="s">
        <v>927</v>
      </c>
      <c r="H204" s="220">
        <v>8</v>
      </c>
      <c r="I204" s="221"/>
      <c r="J204" s="222">
        <f>ROUND(I204*H204,2)</f>
        <v>0</v>
      </c>
      <c r="K204" s="218" t="s">
        <v>1</v>
      </c>
      <c r="L204" s="43"/>
      <c r="M204" s="223" t="s">
        <v>1</v>
      </c>
      <c r="N204" s="224" t="s">
        <v>38</v>
      </c>
      <c r="O204" s="7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AR204" s="17" t="s">
        <v>161</v>
      </c>
      <c r="AT204" s="17" t="s">
        <v>156</v>
      </c>
      <c r="AU204" s="17" t="s">
        <v>75</v>
      </c>
      <c r="AY204" s="17" t="s">
        <v>154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7" t="s">
        <v>75</v>
      </c>
      <c r="BK204" s="227">
        <f>ROUND(I204*H204,2)</f>
        <v>0</v>
      </c>
      <c r="BL204" s="17" t="s">
        <v>161</v>
      </c>
      <c r="BM204" s="17" t="s">
        <v>1553</v>
      </c>
    </row>
    <row r="205" spans="2:65" s="1" customFormat="1" ht="16.5" customHeight="1">
      <c r="B205" s="38"/>
      <c r="C205" s="216" t="s">
        <v>67</v>
      </c>
      <c r="D205" s="216" t="s">
        <v>156</v>
      </c>
      <c r="E205" s="217" t="s">
        <v>1554</v>
      </c>
      <c r="F205" s="218" t="s">
        <v>1555</v>
      </c>
      <c r="G205" s="219" t="s">
        <v>927</v>
      </c>
      <c r="H205" s="220">
        <v>1</v>
      </c>
      <c r="I205" s="221"/>
      <c r="J205" s="222">
        <f>ROUND(I205*H205,2)</f>
        <v>0</v>
      </c>
      <c r="K205" s="218" t="s">
        <v>1</v>
      </c>
      <c r="L205" s="43"/>
      <c r="M205" s="223" t="s">
        <v>1</v>
      </c>
      <c r="N205" s="224" t="s">
        <v>38</v>
      </c>
      <c r="O205" s="7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AR205" s="17" t="s">
        <v>161</v>
      </c>
      <c r="AT205" s="17" t="s">
        <v>156</v>
      </c>
      <c r="AU205" s="17" t="s">
        <v>75</v>
      </c>
      <c r="AY205" s="17" t="s">
        <v>154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7" t="s">
        <v>75</v>
      </c>
      <c r="BK205" s="227">
        <f>ROUND(I205*H205,2)</f>
        <v>0</v>
      </c>
      <c r="BL205" s="17" t="s">
        <v>161</v>
      </c>
      <c r="BM205" s="17" t="s">
        <v>1556</v>
      </c>
    </row>
    <row r="206" spans="2:65" s="1" customFormat="1" ht="16.5" customHeight="1">
      <c r="B206" s="38"/>
      <c r="C206" s="216" t="s">
        <v>67</v>
      </c>
      <c r="D206" s="216" t="s">
        <v>156</v>
      </c>
      <c r="E206" s="217" t="s">
        <v>1557</v>
      </c>
      <c r="F206" s="218" t="s">
        <v>1558</v>
      </c>
      <c r="G206" s="219" t="s">
        <v>937</v>
      </c>
      <c r="H206" s="220">
        <v>1</v>
      </c>
      <c r="I206" s="221"/>
      <c r="J206" s="222">
        <f>ROUND(I206*H206,2)</f>
        <v>0</v>
      </c>
      <c r="K206" s="218" t="s">
        <v>1</v>
      </c>
      <c r="L206" s="43"/>
      <c r="M206" s="223" t="s">
        <v>1</v>
      </c>
      <c r="N206" s="224" t="s">
        <v>38</v>
      </c>
      <c r="O206" s="7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AR206" s="17" t="s">
        <v>161</v>
      </c>
      <c r="AT206" s="17" t="s">
        <v>156</v>
      </c>
      <c r="AU206" s="17" t="s">
        <v>75</v>
      </c>
      <c r="AY206" s="17" t="s">
        <v>154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75</v>
      </c>
      <c r="BK206" s="227">
        <f>ROUND(I206*H206,2)</f>
        <v>0</v>
      </c>
      <c r="BL206" s="17" t="s">
        <v>161</v>
      </c>
      <c r="BM206" s="17" t="s">
        <v>1559</v>
      </c>
    </row>
    <row r="207" spans="2:65" s="1" customFormat="1" ht="16.5" customHeight="1">
      <c r="B207" s="38"/>
      <c r="C207" s="216" t="s">
        <v>67</v>
      </c>
      <c r="D207" s="216" t="s">
        <v>156</v>
      </c>
      <c r="E207" s="217" t="s">
        <v>1560</v>
      </c>
      <c r="F207" s="218" t="s">
        <v>1561</v>
      </c>
      <c r="G207" s="219" t="s">
        <v>937</v>
      </c>
      <c r="H207" s="220">
        <v>1</v>
      </c>
      <c r="I207" s="221"/>
      <c r="J207" s="222">
        <f>ROUND(I207*H207,2)</f>
        <v>0</v>
      </c>
      <c r="K207" s="218" t="s">
        <v>1</v>
      </c>
      <c r="L207" s="43"/>
      <c r="M207" s="223" t="s">
        <v>1</v>
      </c>
      <c r="N207" s="224" t="s">
        <v>38</v>
      </c>
      <c r="O207" s="7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AR207" s="17" t="s">
        <v>161</v>
      </c>
      <c r="AT207" s="17" t="s">
        <v>156</v>
      </c>
      <c r="AU207" s="17" t="s">
        <v>75</v>
      </c>
      <c r="AY207" s="17" t="s">
        <v>154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75</v>
      </c>
      <c r="BK207" s="227">
        <f>ROUND(I207*H207,2)</f>
        <v>0</v>
      </c>
      <c r="BL207" s="17" t="s">
        <v>161</v>
      </c>
      <c r="BM207" s="17" t="s">
        <v>1562</v>
      </c>
    </row>
    <row r="208" spans="2:65" s="1" customFormat="1" ht="16.5" customHeight="1">
      <c r="B208" s="38"/>
      <c r="C208" s="216" t="s">
        <v>67</v>
      </c>
      <c r="D208" s="216" t="s">
        <v>156</v>
      </c>
      <c r="E208" s="217" t="s">
        <v>1563</v>
      </c>
      <c r="F208" s="218" t="s">
        <v>1564</v>
      </c>
      <c r="G208" s="219" t="s">
        <v>937</v>
      </c>
      <c r="H208" s="220">
        <v>1</v>
      </c>
      <c r="I208" s="221"/>
      <c r="J208" s="222">
        <f>ROUND(I208*H208,2)</f>
        <v>0</v>
      </c>
      <c r="K208" s="218" t="s">
        <v>1</v>
      </c>
      <c r="L208" s="43"/>
      <c r="M208" s="223" t="s">
        <v>1</v>
      </c>
      <c r="N208" s="224" t="s">
        <v>38</v>
      </c>
      <c r="O208" s="7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17" t="s">
        <v>161</v>
      </c>
      <c r="AT208" s="17" t="s">
        <v>156</v>
      </c>
      <c r="AU208" s="17" t="s">
        <v>75</v>
      </c>
      <c r="AY208" s="17" t="s">
        <v>154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7" t="s">
        <v>75</v>
      </c>
      <c r="BK208" s="227">
        <f>ROUND(I208*H208,2)</f>
        <v>0</v>
      </c>
      <c r="BL208" s="17" t="s">
        <v>161</v>
      </c>
      <c r="BM208" s="17" t="s">
        <v>1565</v>
      </c>
    </row>
    <row r="209" spans="2:65" s="1" customFormat="1" ht="16.5" customHeight="1">
      <c r="B209" s="38"/>
      <c r="C209" s="216" t="s">
        <v>67</v>
      </c>
      <c r="D209" s="216" t="s">
        <v>156</v>
      </c>
      <c r="E209" s="217" t="s">
        <v>1566</v>
      </c>
      <c r="F209" s="218" t="s">
        <v>1567</v>
      </c>
      <c r="G209" s="219" t="s">
        <v>937</v>
      </c>
      <c r="H209" s="220">
        <v>1</v>
      </c>
      <c r="I209" s="221"/>
      <c r="J209" s="222">
        <f>ROUND(I209*H209,2)</f>
        <v>0</v>
      </c>
      <c r="K209" s="218" t="s">
        <v>1</v>
      </c>
      <c r="L209" s="43"/>
      <c r="M209" s="223" t="s">
        <v>1</v>
      </c>
      <c r="N209" s="224" t="s">
        <v>38</v>
      </c>
      <c r="O209" s="7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AR209" s="17" t="s">
        <v>161</v>
      </c>
      <c r="AT209" s="17" t="s">
        <v>156</v>
      </c>
      <c r="AU209" s="17" t="s">
        <v>75</v>
      </c>
      <c r="AY209" s="17" t="s">
        <v>154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7" t="s">
        <v>75</v>
      </c>
      <c r="BK209" s="227">
        <f>ROUND(I209*H209,2)</f>
        <v>0</v>
      </c>
      <c r="BL209" s="17" t="s">
        <v>161</v>
      </c>
      <c r="BM209" s="17" t="s">
        <v>1568</v>
      </c>
    </row>
    <row r="210" spans="2:65" s="1" customFormat="1" ht="16.5" customHeight="1">
      <c r="B210" s="38"/>
      <c r="C210" s="216" t="s">
        <v>67</v>
      </c>
      <c r="D210" s="216" t="s">
        <v>156</v>
      </c>
      <c r="E210" s="217" t="s">
        <v>1569</v>
      </c>
      <c r="F210" s="218" t="s">
        <v>1570</v>
      </c>
      <c r="G210" s="219" t="s">
        <v>937</v>
      </c>
      <c r="H210" s="220">
        <v>1</v>
      </c>
      <c r="I210" s="221"/>
      <c r="J210" s="222">
        <f>ROUND(I210*H210,2)</f>
        <v>0</v>
      </c>
      <c r="K210" s="218" t="s">
        <v>1</v>
      </c>
      <c r="L210" s="43"/>
      <c r="M210" s="223" t="s">
        <v>1</v>
      </c>
      <c r="N210" s="224" t="s">
        <v>38</v>
      </c>
      <c r="O210" s="7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AR210" s="17" t="s">
        <v>161</v>
      </c>
      <c r="AT210" s="17" t="s">
        <v>156</v>
      </c>
      <c r="AU210" s="17" t="s">
        <v>75</v>
      </c>
      <c r="AY210" s="17" t="s">
        <v>154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7" t="s">
        <v>75</v>
      </c>
      <c r="BK210" s="227">
        <f>ROUND(I210*H210,2)</f>
        <v>0</v>
      </c>
      <c r="BL210" s="17" t="s">
        <v>161</v>
      </c>
      <c r="BM210" s="17" t="s">
        <v>1571</v>
      </c>
    </row>
    <row r="211" spans="2:65" s="1" customFormat="1" ht="16.5" customHeight="1">
      <c r="B211" s="38"/>
      <c r="C211" s="216" t="s">
        <v>67</v>
      </c>
      <c r="D211" s="216" t="s">
        <v>156</v>
      </c>
      <c r="E211" s="217" t="s">
        <v>1572</v>
      </c>
      <c r="F211" s="218" t="s">
        <v>1573</v>
      </c>
      <c r="G211" s="219" t="s">
        <v>937</v>
      </c>
      <c r="H211" s="220">
        <v>1</v>
      </c>
      <c r="I211" s="221"/>
      <c r="J211" s="222">
        <f>ROUND(I211*H211,2)</f>
        <v>0</v>
      </c>
      <c r="K211" s="218" t="s">
        <v>1</v>
      </c>
      <c r="L211" s="43"/>
      <c r="M211" s="223" t="s">
        <v>1</v>
      </c>
      <c r="N211" s="224" t="s">
        <v>38</v>
      </c>
      <c r="O211" s="7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17" t="s">
        <v>161</v>
      </c>
      <c r="AT211" s="17" t="s">
        <v>156</v>
      </c>
      <c r="AU211" s="17" t="s">
        <v>75</v>
      </c>
      <c r="AY211" s="17" t="s">
        <v>154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7" t="s">
        <v>75</v>
      </c>
      <c r="BK211" s="227">
        <f>ROUND(I211*H211,2)</f>
        <v>0</v>
      </c>
      <c r="BL211" s="17" t="s">
        <v>161</v>
      </c>
      <c r="BM211" s="17" t="s">
        <v>1574</v>
      </c>
    </row>
    <row r="212" spans="2:65" s="1" customFormat="1" ht="16.5" customHeight="1">
      <c r="B212" s="38"/>
      <c r="C212" s="216" t="s">
        <v>67</v>
      </c>
      <c r="D212" s="216" t="s">
        <v>156</v>
      </c>
      <c r="E212" s="217" t="s">
        <v>1575</v>
      </c>
      <c r="F212" s="218" t="s">
        <v>1576</v>
      </c>
      <c r="G212" s="219" t="s">
        <v>937</v>
      </c>
      <c r="H212" s="220">
        <v>1</v>
      </c>
      <c r="I212" s="221"/>
      <c r="J212" s="222">
        <f>ROUND(I212*H212,2)</f>
        <v>0</v>
      </c>
      <c r="K212" s="218" t="s">
        <v>1</v>
      </c>
      <c r="L212" s="43"/>
      <c r="M212" s="223" t="s">
        <v>1</v>
      </c>
      <c r="N212" s="224" t="s">
        <v>38</v>
      </c>
      <c r="O212" s="79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AR212" s="17" t="s">
        <v>161</v>
      </c>
      <c r="AT212" s="17" t="s">
        <v>156</v>
      </c>
      <c r="AU212" s="17" t="s">
        <v>75</v>
      </c>
      <c r="AY212" s="17" t="s">
        <v>154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7" t="s">
        <v>75</v>
      </c>
      <c r="BK212" s="227">
        <f>ROUND(I212*H212,2)</f>
        <v>0</v>
      </c>
      <c r="BL212" s="17" t="s">
        <v>161</v>
      </c>
      <c r="BM212" s="17" t="s">
        <v>1577</v>
      </c>
    </row>
    <row r="213" spans="2:65" s="1" customFormat="1" ht="16.5" customHeight="1">
      <c r="B213" s="38"/>
      <c r="C213" s="216" t="s">
        <v>67</v>
      </c>
      <c r="D213" s="216" t="s">
        <v>156</v>
      </c>
      <c r="E213" s="217" t="s">
        <v>1578</v>
      </c>
      <c r="F213" s="218" t="s">
        <v>1579</v>
      </c>
      <c r="G213" s="219" t="s">
        <v>159</v>
      </c>
      <c r="H213" s="220">
        <v>60</v>
      </c>
      <c r="I213" s="221"/>
      <c r="J213" s="222">
        <f>ROUND(I213*H213,2)</f>
        <v>0</v>
      </c>
      <c r="K213" s="218" t="s">
        <v>1</v>
      </c>
      <c r="L213" s="43"/>
      <c r="M213" s="223" t="s">
        <v>1</v>
      </c>
      <c r="N213" s="224" t="s">
        <v>38</v>
      </c>
      <c r="O213" s="79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17" t="s">
        <v>161</v>
      </c>
      <c r="AT213" s="17" t="s">
        <v>156</v>
      </c>
      <c r="AU213" s="17" t="s">
        <v>75</v>
      </c>
      <c r="AY213" s="17" t="s">
        <v>154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75</v>
      </c>
      <c r="BK213" s="227">
        <f>ROUND(I213*H213,2)</f>
        <v>0</v>
      </c>
      <c r="BL213" s="17" t="s">
        <v>161</v>
      </c>
      <c r="BM213" s="17" t="s">
        <v>1580</v>
      </c>
    </row>
    <row r="214" spans="2:65" s="1" customFormat="1" ht="16.5" customHeight="1">
      <c r="B214" s="38"/>
      <c r="C214" s="216" t="s">
        <v>67</v>
      </c>
      <c r="D214" s="216" t="s">
        <v>156</v>
      </c>
      <c r="E214" s="217" t="s">
        <v>1581</v>
      </c>
      <c r="F214" s="218" t="s">
        <v>1582</v>
      </c>
      <c r="G214" s="219" t="s">
        <v>159</v>
      </c>
      <c r="H214" s="220">
        <v>80</v>
      </c>
      <c r="I214" s="221"/>
      <c r="J214" s="222">
        <f>ROUND(I214*H214,2)</f>
        <v>0</v>
      </c>
      <c r="K214" s="218" t="s">
        <v>1</v>
      </c>
      <c r="L214" s="43"/>
      <c r="M214" s="223" t="s">
        <v>1</v>
      </c>
      <c r="N214" s="224" t="s">
        <v>38</v>
      </c>
      <c r="O214" s="79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AR214" s="17" t="s">
        <v>161</v>
      </c>
      <c r="AT214" s="17" t="s">
        <v>156</v>
      </c>
      <c r="AU214" s="17" t="s">
        <v>75</v>
      </c>
      <c r="AY214" s="17" t="s">
        <v>154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7" t="s">
        <v>75</v>
      </c>
      <c r="BK214" s="227">
        <f>ROUND(I214*H214,2)</f>
        <v>0</v>
      </c>
      <c r="BL214" s="17" t="s">
        <v>161</v>
      </c>
      <c r="BM214" s="17" t="s">
        <v>1583</v>
      </c>
    </row>
    <row r="215" spans="2:65" s="1" customFormat="1" ht="16.5" customHeight="1">
      <c r="B215" s="38"/>
      <c r="C215" s="216" t="s">
        <v>67</v>
      </c>
      <c r="D215" s="216" t="s">
        <v>156</v>
      </c>
      <c r="E215" s="217" t="s">
        <v>1584</v>
      </c>
      <c r="F215" s="218" t="s">
        <v>1585</v>
      </c>
      <c r="G215" s="219" t="s">
        <v>937</v>
      </c>
      <c r="H215" s="220">
        <v>1</v>
      </c>
      <c r="I215" s="221"/>
      <c r="J215" s="222">
        <f>ROUND(I215*H215,2)</f>
        <v>0</v>
      </c>
      <c r="K215" s="218" t="s">
        <v>1</v>
      </c>
      <c r="L215" s="43"/>
      <c r="M215" s="223" t="s">
        <v>1</v>
      </c>
      <c r="N215" s="224" t="s">
        <v>38</v>
      </c>
      <c r="O215" s="7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17" t="s">
        <v>161</v>
      </c>
      <c r="AT215" s="17" t="s">
        <v>156</v>
      </c>
      <c r="AU215" s="17" t="s">
        <v>75</v>
      </c>
      <c r="AY215" s="17" t="s">
        <v>154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75</v>
      </c>
      <c r="BK215" s="227">
        <f>ROUND(I215*H215,2)</f>
        <v>0</v>
      </c>
      <c r="BL215" s="17" t="s">
        <v>161</v>
      </c>
      <c r="BM215" s="17" t="s">
        <v>1586</v>
      </c>
    </row>
    <row r="216" spans="2:65" s="1" customFormat="1" ht="16.5" customHeight="1">
      <c r="B216" s="38"/>
      <c r="C216" s="216" t="s">
        <v>67</v>
      </c>
      <c r="D216" s="216" t="s">
        <v>156</v>
      </c>
      <c r="E216" s="217" t="s">
        <v>1587</v>
      </c>
      <c r="F216" s="218" t="s">
        <v>1588</v>
      </c>
      <c r="G216" s="219" t="s">
        <v>937</v>
      </c>
      <c r="H216" s="220">
        <v>1</v>
      </c>
      <c r="I216" s="221"/>
      <c r="J216" s="222">
        <f>ROUND(I216*H216,2)</f>
        <v>0</v>
      </c>
      <c r="K216" s="218" t="s">
        <v>1</v>
      </c>
      <c r="L216" s="43"/>
      <c r="M216" s="223" t="s">
        <v>1</v>
      </c>
      <c r="N216" s="224" t="s">
        <v>38</v>
      </c>
      <c r="O216" s="7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17" t="s">
        <v>161</v>
      </c>
      <c r="AT216" s="17" t="s">
        <v>156</v>
      </c>
      <c r="AU216" s="17" t="s">
        <v>75</v>
      </c>
      <c r="AY216" s="17" t="s">
        <v>154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75</v>
      </c>
      <c r="BK216" s="227">
        <f>ROUND(I216*H216,2)</f>
        <v>0</v>
      </c>
      <c r="BL216" s="17" t="s">
        <v>161</v>
      </c>
      <c r="BM216" s="17" t="s">
        <v>1589</v>
      </c>
    </row>
    <row r="217" spans="2:65" s="1" customFormat="1" ht="16.5" customHeight="1">
      <c r="B217" s="38"/>
      <c r="C217" s="216" t="s">
        <v>67</v>
      </c>
      <c r="D217" s="216" t="s">
        <v>156</v>
      </c>
      <c r="E217" s="217" t="s">
        <v>1590</v>
      </c>
      <c r="F217" s="218" t="s">
        <v>1591</v>
      </c>
      <c r="G217" s="219" t="s">
        <v>937</v>
      </c>
      <c r="H217" s="220">
        <v>1</v>
      </c>
      <c r="I217" s="221"/>
      <c r="J217" s="222">
        <f>ROUND(I217*H217,2)</f>
        <v>0</v>
      </c>
      <c r="K217" s="218" t="s">
        <v>1</v>
      </c>
      <c r="L217" s="43"/>
      <c r="M217" s="285" t="s">
        <v>1</v>
      </c>
      <c r="N217" s="286" t="s">
        <v>38</v>
      </c>
      <c r="O217" s="287"/>
      <c r="P217" s="288">
        <f>O217*H217</f>
        <v>0</v>
      </c>
      <c r="Q217" s="288">
        <v>0</v>
      </c>
      <c r="R217" s="288">
        <f>Q217*H217</f>
        <v>0</v>
      </c>
      <c r="S217" s="288">
        <v>0</v>
      </c>
      <c r="T217" s="289">
        <f>S217*H217</f>
        <v>0</v>
      </c>
      <c r="AR217" s="17" t="s">
        <v>161</v>
      </c>
      <c r="AT217" s="17" t="s">
        <v>156</v>
      </c>
      <c r="AU217" s="17" t="s">
        <v>75</v>
      </c>
      <c r="AY217" s="17" t="s">
        <v>154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7" t="s">
        <v>75</v>
      </c>
      <c r="BK217" s="227">
        <f>ROUND(I217*H217,2)</f>
        <v>0</v>
      </c>
      <c r="BL217" s="17" t="s">
        <v>161</v>
      </c>
      <c r="BM217" s="17" t="s">
        <v>1592</v>
      </c>
    </row>
    <row r="218" spans="2:12" s="1" customFormat="1" ht="6.95" customHeight="1">
      <c r="B218" s="57"/>
      <c r="C218" s="58"/>
      <c r="D218" s="58"/>
      <c r="E218" s="58"/>
      <c r="F218" s="58"/>
      <c r="G218" s="58"/>
      <c r="H218" s="58"/>
      <c r="I218" s="167"/>
      <c r="J218" s="58"/>
      <c r="K218" s="58"/>
      <c r="L218" s="43"/>
    </row>
  </sheetData>
  <sheetProtection password="CC35" sheet="1" objects="1" scenarios="1" formatColumns="0" formatRows="0" autoFilter="0"/>
  <autoFilter ref="C89:K21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76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109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110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ROUND(J102,2)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ROUND((SUM(BE102:BE779)),2)</f>
        <v>0</v>
      </c>
      <c r="I33" s="156">
        <v>0.21</v>
      </c>
      <c r="J33" s="155">
        <f>ROUND(((SUM(BE102:BE779))*I33),2)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ROUND((SUM(BF102:BF779)),2)</f>
        <v>0</v>
      </c>
      <c r="I34" s="156">
        <v>0.15</v>
      </c>
      <c r="J34" s="155">
        <f>ROUND(((SUM(BF102:BF779))*I34),2)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ROUND((SUM(BG102:BG779)),2)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ROUND((SUM(BH102:BH779)),2)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ROUND((SUM(BI102:BI779)),2)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A01 - Stavební část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J102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116</v>
      </c>
      <c r="E60" s="180"/>
      <c r="F60" s="180"/>
      <c r="G60" s="180"/>
      <c r="H60" s="180"/>
      <c r="I60" s="181"/>
      <c r="J60" s="182">
        <f>J103</f>
        <v>0</v>
      </c>
      <c r="K60" s="178"/>
      <c r="L60" s="183"/>
    </row>
    <row r="61" spans="2:12" s="9" customFormat="1" ht="19.9" customHeight="1">
      <c r="B61" s="184"/>
      <c r="C61" s="122"/>
      <c r="D61" s="185" t="s">
        <v>117</v>
      </c>
      <c r="E61" s="186"/>
      <c r="F61" s="186"/>
      <c r="G61" s="186"/>
      <c r="H61" s="186"/>
      <c r="I61" s="187"/>
      <c r="J61" s="188">
        <f>J104</f>
        <v>0</v>
      </c>
      <c r="K61" s="122"/>
      <c r="L61" s="189"/>
    </row>
    <row r="62" spans="2:12" s="9" customFormat="1" ht="19.9" customHeight="1">
      <c r="B62" s="184"/>
      <c r="C62" s="122"/>
      <c r="D62" s="185" t="s">
        <v>118</v>
      </c>
      <c r="E62" s="186"/>
      <c r="F62" s="186"/>
      <c r="G62" s="186"/>
      <c r="H62" s="186"/>
      <c r="I62" s="187"/>
      <c r="J62" s="188">
        <f>J128</f>
        <v>0</v>
      </c>
      <c r="K62" s="122"/>
      <c r="L62" s="189"/>
    </row>
    <row r="63" spans="2:12" s="9" customFormat="1" ht="19.9" customHeight="1">
      <c r="B63" s="184"/>
      <c r="C63" s="122"/>
      <c r="D63" s="185" t="s">
        <v>119</v>
      </c>
      <c r="E63" s="186"/>
      <c r="F63" s="186"/>
      <c r="G63" s="186"/>
      <c r="H63" s="186"/>
      <c r="I63" s="187"/>
      <c r="J63" s="188">
        <f>J249</f>
        <v>0</v>
      </c>
      <c r="K63" s="122"/>
      <c r="L63" s="189"/>
    </row>
    <row r="64" spans="2:12" s="9" customFormat="1" ht="19.9" customHeight="1">
      <c r="B64" s="184"/>
      <c r="C64" s="122"/>
      <c r="D64" s="185" t="s">
        <v>120</v>
      </c>
      <c r="E64" s="186"/>
      <c r="F64" s="186"/>
      <c r="G64" s="186"/>
      <c r="H64" s="186"/>
      <c r="I64" s="187"/>
      <c r="J64" s="188">
        <f>J476</f>
        <v>0</v>
      </c>
      <c r="K64" s="122"/>
      <c r="L64" s="189"/>
    </row>
    <row r="65" spans="2:12" s="9" customFormat="1" ht="14.85" customHeight="1">
      <c r="B65" s="184"/>
      <c r="C65" s="122"/>
      <c r="D65" s="185" t="s">
        <v>121</v>
      </c>
      <c r="E65" s="186"/>
      <c r="F65" s="186"/>
      <c r="G65" s="186"/>
      <c r="H65" s="186"/>
      <c r="I65" s="187"/>
      <c r="J65" s="188">
        <f>J494</f>
        <v>0</v>
      </c>
      <c r="K65" s="122"/>
      <c r="L65" s="189"/>
    </row>
    <row r="66" spans="2:12" s="9" customFormat="1" ht="19.9" customHeight="1">
      <c r="B66" s="184"/>
      <c r="C66" s="122"/>
      <c r="D66" s="185" t="s">
        <v>122</v>
      </c>
      <c r="E66" s="186"/>
      <c r="F66" s="186"/>
      <c r="G66" s="186"/>
      <c r="H66" s="186"/>
      <c r="I66" s="187"/>
      <c r="J66" s="188">
        <f>J525</f>
        <v>0</v>
      </c>
      <c r="K66" s="122"/>
      <c r="L66" s="189"/>
    </row>
    <row r="67" spans="2:12" s="9" customFormat="1" ht="19.9" customHeight="1">
      <c r="B67" s="184"/>
      <c r="C67" s="122"/>
      <c r="D67" s="185" t="s">
        <v>123</v>
      </c>
      <c r="E67" s="186"/>
      <c r="F67" s="186"/>
      <c r="G67" s="186"/>
      <c r="H67" s="186"/>
      <c r="I67" s="187"/>
      <c r="J67" s="188">
        <f>J563</f>
        <v>0</v>
      </c>
      <c r="K67" s="122"/>
      <c r="L67" s="189"/>
    </row>
    <row r="68" spans="2:12" s="9" customFormat="1" ht="19.9" customHeight="1">
      <c r="B68" s="184"/>
      <c r="C68" s="122"/>
      <c r="D68" s="185" t="s">
        <v>124</v>
      </c>
      <c r="E68" s="186"/>
      <c r="F68" s="186"/>
      <c r="G68" s="186"/>
      <c r="H68" s="186"/>
      <c r="I68" s="187"/>
      <c r="J68" s="188">
        <f>J569</f>
        <v>0</v>
      </c>
      <c r="K68" s="122"/>
      <c r="L68" s="189"/>
    </row>
    <row r="69" spans="2:12" s="8" customFormat="1" ht="24.95" customHeight="1">
      <c r="B69" s="177"/>
      <c r="C69" s="178"/>
      <c r="D69" s="179" t="s">
        <v>125</v>
      </c>
      <c r="E69" s="180"/>
      <c r="F69" s="180"/>
      <c r="G69" s="180"/>
      <c r="H69" s="180"/>
      <c r="I69" s="181"/>
      <c r="J69" s="182">
        <f>J571</f>
        <v>0</v>
      </c>
      <c r="K69" s="178"/>
      <c r="L69" s="183"/>
    </row>
    <row r="70" spans="2:12" s="9" customFormat="1" ht="19.9" customHeight="1">
      <c r="B70" s="184"/>
      <c r="C70" s="122"/>
      <c r="D70" s="185" t="s">
        <v>126</v>
      </c>
      <c r="E70" s="186"/>
      <c r="F70" s="186"/>
      <c r="G70" s="186"/>
      <c r="H70" s="186"/>
      <c r="I70" s="187"/>
      <c r="J70" s="188">
        <f>J572</f>
        <v>0</v>
      </c>
      <c r="K70" s="122"/>
      <c r="L70" s="189"/>
    </row>
    <row r="71" spans="2:12" s="9" customFormat="1" ht="19.9" customHeight="1">
      <c r="B71" s="184"/>
      <c r="C71" s="122"/>
      <c r="D71" s="185" t="s">
        <v>127</v>
      </c>
      <c r="E71" s="186"/>
      <c r="F71" s="186"/>
      <c r="G71" s="186"/>
      <c r="H71" s="186"/>
      <c r="I71" s="187"/>
      <c r="J71" s="188">
        <f>J600</f>
        <v>0</v>
      </c>
      <c r="K71" s="122"/>
      <c r="L71" s="189"/>
    </row>
    <row r="72" spans="2:12" s="9" customFormat="1" ht="19.9" customHeight="1">
      <c r="B72" s="184"/>
      <c r="C72" s="122"/>
      <c r="D72" s="185" t="s">
        <v>128</v>
      </c>
      <c r="E72" s="186"/>
      <c r="F72" s="186"/>
      <c r="G72" s="186"/>
      <c r="H72" s="186"/>
      <c r="I72" s="187"/>
      <c r="J72" s="188">
        <f>J634</f>
        <v>0</v>
      </c>
      <c r="K72" s="122"/>
      <c r="L72" s="189"/>
    </row>
    <row r="73" spans="2:12" s="9" customFormat="1" ht="19.9" customHeight="1">
      <c r="B73" s="184"/>
      <c r="C73" s="122"/>
      <c r="D73" s="185" t="s">
        <v>129</v>
      </c>
      <c r="E73" s="186"/>
      <c r="F73" s="186"/>
      <c r="G73" s="186"/>
      <c r="H73" s="186"/>
      <c r="I73" s="187"/>
      <c r="J73" s="188">
        <f>J675</f>
        <v>0</v>
      </c>
      <c r="K73" s="122"/>
      <c r="L73" s="189"/>
    </row>
    <row r="74" spans="2:12" s="9" customFormat="1" ht="19.9" customHeight="1">
      <c r="B74" s="184"/>
      <c r="C74" s="122"/>
      <c r="D74" s="185" t="s">
        <v>130</v>
      </c>
      <c r="E74" s="186"/>
      <c r="F74" s="186"/>
      <c r="G74" s="186"/>
      <c r="H74" s="186"/>
      <c r="I74" s="187"/>
      <c r="J74" s="188">
        <f>J685</f>
        <v>0</v>
      </c>
      <c r="K74" s="122"/>
      <c r="L74" s="189"/>
    </row>
    <row r="75" spans="2:12" s="9" customFormat="1" ht="19.9" customHeight="1">
      <c r="B75" s="184"/>
      <c r="C75" s="122"/>
      <c r="D75" s="185" t="s">
        <v>131</v>
      </c>
      <c r="E75" s="186"/>
      <c r="F75" s="186"/>
      <c r="G75" s="186"/>
      <c r="H75" s="186"/>
      <c r="I75" s="187"/>
      <c r="J75" s="188">
        <f>J688</f>
        <v>0</v>
      </c>
      <c r="K75" s="122"/>
      <c r="L75" s="189"/>
    </row>
    <row r="76" spans="2:12" s="9" customFormat="1" ht="19.9" customHeight="1">
      <c r="B76" s="184"/>
      <c r="C76" s="122"/>
      <c r="D76" s="185" t="s">
        <v>132</v>
      </c>
      <c r="E76" s="186"/>
      <c r="F76" s="186"/>
      <c r="G76" s="186"/>
      <c r="H76" s="186"/>
      <c r="I76" s="187"/>
      <c r="J76" s="188">
        <f>J693</f>
        <v>0</v>
      </c>
      <c r="K76" s="122"/>
      <c r="L76" s="189"/>
    </row>
    <row r="77" spans="2:12" s="9" customFormat="1" ht="19.9" customHeight="1">
      <c r="B77" s="184"/>
      <c r="C77" s="122"/>
      <c r="D77" s="185" t="s">
        <v>133</v>
      </c>
      <c r="E77" s="186"/>
      <c r="F77" s="186"/>
      <c r="G77" s="186"/>
      <c r="H77" s="186"/>
      <c r="I77" s="187"/>
      <c r="J77" s="188">
        <f>J740</f>
        <v>0</v>
      </c>
      <c r="K77" s="122"/>
      <c r="L77" s="189"/>
    </row>
    <row r="78" spans="2:12" s="9" customFormat="1" ht="19.9" customHeight="1">
      <c r="B78" s="184"/>
      <c r="C78" s="122"/>
      <c r="D78" s="185" t="s">
        <v>134</v>
      </c>
      <c r="E78" s="186"/>
      <c r="F78" s="186"/>
      <c r="G78" s="186"/>
      <c r="H78" s="186"/>
      <c r="I78" s="187"/>
      <c r="J78" s="188">
        <f>J754</f>
        <v>0</v>
      </c>
      <c r="K78" s="122"/>
      <c r="L78" s="189"/>
    </row>
    <row r="79" spans="2:12" s="8" customFormat="1" ht="24.95" customHeight="1">
      <c r="B79" s="177"/>
      <c r="C79" s="178"/>
      <c r="D79" s="179" t="s">
        <v>135</v>
      </c>
      <c r="E79" s="180"/>
      <c r="F79" s="180"/>
      <c r="G79" s="180"/>
      <c r="H79" s="180"/>
      <c r="I79" s="181"/>
      <c r="J79" s="182">
        <f>J757</f>
        <v>0</v>
      </c>
      <c r="K79" s="178"/>
      <c r="L79" s="183"/>
    </row>
    <row r="80" spans="2:12" s="9" customFormat="1" ht="19.9" customHeight="1">
      <c r="B80" s="184"/>
      <c r="C80" s="122"/>
      <c r="D80" s="185" t="s">
        <v>136</v>
      </c>
      <c r="E80" s="186"/>
      <c r="F80" s="186"/>
      <c r="G80" s="186"/>
      <c r="H80" s="186"/>
      <c r="I80" s="187"/>
      <c r="J80" s="188">
        <f>J758</f>
        <v>0</v>
      </c>
      <c r="K80" s="122"/>
      <c r="L80" s="189"/>
    </row>
    <row r="81" spans="2:12" s="9" customFormat="1" ht="19.9" customHeight="1">
      <c r="B81" s="184"/>
      <c r="C81" s="122"/>
      <c r="D81" s="185" t="s">
        <v>137</v>
      </c>
      <c r="E81" s="186"/>
      <c r="F81" s="186"/>
      <c r="G81" s="186"/>
      <c r="H81" s="186"/>
      <c r="I81" s="187"/>
      <c r="J81" s="188">
        <f>J765</f>
        <v>0</v>
      </c>
      <c r="K81" s="122"/>
      <c r="L81" s="189"/>
    </row>
    <row r="82" spans="2:12" s="9" customFormat="1" ht="19.9" customHeight="1">
      <c r="B82" s="184"/>
      <c r="C82" s="122"/>
      <c r="D82" s="185" t="s">
        <v>138</v>
      </c>
      <c r="E82" s="186"/>
      <c r="F82" s="186"/>
      <c r="G82" s="186"/>
      <c r="H82" s="186"/>
      <c r="I82" s="187"/>
      <c r="J82" s="188">
        <f>J775</f>
        <v>0</v>
      </c>
      <c r="K82" s="122"/>
      <c r="L82" s="189"/>
    </row>
    <row r="83" spans="2:12" s="1" customFormat="1" ht="21.8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67"/>
      <c r="J84" s="58"/>
      <c r="K84" s="58"/>
      <c r="L84" s="43"/>
    </row>
    <row r="88" spans="2:12" s="1" customFormat="1" ht="6.95" customHeight="1">
      <c r="B88" s="59"/>
      <c r="C88" s="60"/>
      <c r="D88" s="60"/>
      <c r="E88" s="60"/>
      <c r="F88" s="60"/>
      <c r="G88" s="60"/>
      <c r="H88" s="60"/>
      <c r="I88" s="170"/>
      <c r="J88" s="60"/>
      <c r="K88" s="60"/>
      <c r="L88" s="43"/>
    </row>
    <row r="89" spans="2:12" s="1" customFormat="1" ht="24.95" customHeight="1">
      <c r="B89" s="38"/>
      <c r="C89" s="23" t="s">
        <v>139</v>
      </c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43"/>
    </row>
    <row r="91" spans="2:12" s="1" customFormat="1" ht="12" customHeight="1">
      <c r="B91" s="38"/>
      <c r="C91" s="32" t="s">
        <v>16</v>
      </c>
      <c r="D91" s="39"/>
      <c r="E91" s="39"/>
      <c r="F91" s="39"/>
      <c r="G91" s="39"/>
      <c r="H91" s="39"/>
      <c r="I91" s="143"/>
      <c r="J91" s="39"/>
      <c r="K91" s="39"/>
      <c r="L91" s="43"/>
    </row>
    <row r="92" spans="2:12" s="1" customFormat="1" ht="16.5" customHeight="1">
      <c r="B92" s="38"/>
      <c r="C92" s="39"/>
      <c r="D92" s="39"/>
      <c r="E92" s="171" t="str">
        <f>E7</f>
        <v>Hala Klimeška - III. etapa</v>
      </c>
      <c r="F92" s="32"/>
      <c r="G92" s="32"/>
      <c r="H92" s="32"/>
      <c r="I92" s="143"/>
      <c r="J92" s="39"/>
      <c r="K92" s="39"/>
      <c r="L92" s="43"/>
    </row>
    <row r="93" spans="2:12" s="1" customFormat="1" ht="12" customHeight="1">
      <c r="B93" s="38"/>
      <c r="C93" s="32" t="s">
        <v>108</v>
      </c>
      <c r="D93" s="39"/>
      <c r="E93" s="39"/>
      <c r="F93" s="39"/>
      <c r="G93" s="39"/>
      <c r="H93" s="39"/>
      <c r="I93" s="143"/>
      <c r="J93" s="39"/>
      <c r="K93" s="39"/>
      <c r="L93" s="43"/>
    </row>
    <row r="94" spans="2:12" s="1" customFormat="1" ht="16.5" customHeight="1">
      <c r="B94" s="38"/>
      <c r="C94" s="39"/>
      <c r="D94" s="39"/>
      <c r="E94" s="64" t="str">
        <f>E9</f>
        <v>A01 - Stavební část</v>
      </c>
      <c r="F94" s="39"/>
      <c r="G94" s="39"/>
      <c r="H94" s="39"/>
      <c r="I94" s="143"/>
      <c r="J94" s="39"/>
      <c r="K94" s="39"/>
      <c r="L94" s="43"/>
    </row>
    <row r="95" spans="2:12" s="1" customFormat="1" ht="6.95" customHeight="1"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43"/>
    </row>
    <row r="96" spans="2:12" s="1" customFormat="1" ht="12" customHeight="1">
      <c r="B96" s="38"/>
      <c r="C96" s="32" t="s">
        <v>20</v>
      </c>
      <c r="D96" s="39"/>
      <c r="E96" s="39"/>
      <c r="F96" s="27" t="str">
        <f>F12</f>
        <v xml:space="preserve"> </v>
      </c>
      <c r="G96" s="39"/>
      <c r="H96" s="39"/>
      <c r="I96" s="145" t="s">
        <v>22</v>
      </c>
      <c r="J96" s="67" t="str">
        <f>IF(J12="","",J12)</f>
        <v>17. 6. 2018</v>
      </c>
      <c r="K96" s="39"/>
      <c r="L96" s="43"/>
    </row>
    <row r="97" spans="2:12" s="1" customFormat="1" ht="6.95" customHeight="1">
      <c r="B97" s="38"/>
      <c r="C97" s="39"/>
      <c r="D97" s="39"/>
      <c r="E97" s="39"/>
      <c r="F97" s="39"/>
      <c r="G97" s="39"/>
      <c r="H97" s="39"/>
      <c r="I97" s="143"/>
      <c r="J97" s="39"/>
      <c r="K97" s="39"/>
      <c r="L97" s="43"/>
    </row>
    <row r="98" spans="2:12" s="1" customFormat="1" ht="13.65" customHeight="1">
      <c r="B98" s="38"/>
      <c r="C98" s="32" t="s">
        <v>24</v>
      </c>
      <c r="D98" s="39"/>
      <c r="E98" s="39"/>
      <c r="F98" s="27" t="str">
        <f>E15</f>
        <v xml:space="preserve"> </v>
      </c>
      <c r="G98" s="39"/>
      <c r="H98" s="39"/>
      <c r="I98" s="145" t="s">
        <v>29</v>
      </c>
      <c r="J98" s="36" t="str">
        <f>E21</f>
        <v xml:space="preserve"> </v>
      </c>
      <c r="K98" s="39"/>
      <c r="L98" s="43"/>
    </row>
    <row r="99" spans="2:12" s="1" customFormat="1" ht="13.65" customHeight="1">
      <c r="B99" s="38"/>
      <c r="C99" s="32" t="s">
        <v>27</v>
      </c>
      <c r="D99" s="39"/>
      <c r="E99" s="39"/>
      <c r="F99" s="27" t="str">
        <f>IF(E18="","",E18)</f>
        <v>Vyplň údaj</v>
      </c>
      <c r="G99" s="39"/>
      <c r="H99" s="39"/>
      <c r="I99" s="145" t="s">
        <v>31</v>
      </c>
      <c r="J99" s="36" t="str">
        <f>E24</f>
        <v xml:space="preserve"> </v>
      </c>
      <c r="K99" s="39"/>
      <c r="L99" s="43"/>
    </row>
    <row r="100" spans="2:12" s="1" customFormat="1" ht="10.3" customHeight="1"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43"/>
    </row>
    <row r="101" spans="2:20" s="10" customFormat="1" ht="29.25" customHeight="1">
      <c r="B101" s="190"/>
      <c r="C101" s="191" t="s">
        <v>140</v>
      </c>
      <c r="D101" s="192" t="s">
        <v>52</v>
      </c>
      <c r="E101" s="192" t="s">
        <v>48</v>
      </c>
      <c r="F101" s="192" t="s">
        <v>49</v>
      </c>
      <c r="G101" s="192" t="s">
        <v>141</v>
      </c>
      <c r="H101" s="192" t="s">
        <v>142</v>
      </c>
      <c r="I101" s="193" t="s">
        <v>143</v>
      </c>
      <c r="J101" s="192" t="s">
        <v>113</v>
      </c>
      <c r="K101" s="194" t="s">
        <v>144</v>
      </c>
      <c r="L101" s="195"/>
      <c r="M101" s="88" t="s">
        <v>1</v>
      </c>
      <c r="N101" s="89" t="s">
        <v>37</v>
      </c>
      <c r="O101" s="89" t="s">
        <v>145</v>
      </c>
      <c r="P101" s="89" t="s">
        <v>146</v>
      </c>
      <c r="Q101" s="89" t="s">
        <v>147</v>
      </c>
      <c r="R101" s="89" t="s">
        <v>148</v>
      </c>
      <c r="S101" s="89" t="s">
        <v>149</v>
      </c>
      <c r="T101" s="90" t="s">
        <v>150</v>
      </c>
    </row>
    <row r="102" spans="2:63" s="1" customFormat="1" ht="22.8" customHeight="1">
      <c r="B102" s="38"/>
      <c r="C102" s="95" t="s">
        <v>151</v>
      </c>
      <c r="D102" s="39"/>
      <c r="E102" s="39"/>
      <c r="F102" s="39"/>
      <c r="G102" s="39"/>
      <c r="H102" s="39"/>
      <c r="I102" s="143"/>
      <c r="J102" s="196">
        <f>BK102</f>
        <v>0</v>
      </c>
      <c r="K102" s="39"/>
      <c r="L102" s="43"/>
      <c r="M102" s="91"/>
      <c r="N102" s="92"/>
      <c r="O102" s="92"/>
      <c r="P102" s="197">
        <f>P103+P571+P757</f>
        <v>0</v>
      </c>
      <c r="Q102" s="92"/>
      <c r="R102" s="197">
        <f>R103+R571+R757</f>
        <v>2681.8849206599994</v>
      </c>
      <c r="S102" s="92"/>
      <c r="T102" s="198">
        <f>T103+T571+T757</f>
        <v>9.547</v>
      </c>
      <c r="AT102" s="17" t="s">
        <v>66</v>
      </c>
      <c r="AU102" s="17" t="s">
        <v>115</v>
      </c>
      <c r="BK102" s="199">
        <f>BK103+BK571+BK757</f>
        <v>0</v>
      </c>
    </row>
    <row r="103" spans="2:63" s="11" customFormat="1" ht="25.9" customHeight="1">
      <c r="B103" s="200"/>
      <c r="C103" s="201"/>
      <c r="D103" s="202" t="s">
        <v>66</v>
      </c>
      <c r="E103" s="203" t="s">
        <v>152</v>
      </c>
      <c r="F103" s="203" t="s">
        <v>153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f>P104+P128+P249+P476+P525+P563+P569</f>
        <v>0</v>
      </c>
      <c r="Q103" s="208"/>
      <c r="R103" s="209">
        <f>R104+R128+R249+R476+R525+R563+R569</f>
        <v>2552.0821032399995</v>
      </c>
      <c r="S103" s="208"/>
      <c r="T103" s="210">
        <f>T104+T128+T249+T476+T525+T563+T569</f>
        <v>9.547</v>
      </c>
      <c r="AR103" s="211" t="s">
        <v>75</v>
      </c>
      <c r="AT103" s="212" t="s">
        <v>66</v>
      </c>
      <c r="AU103" s="212" t="s">
        <v>67</v>
      </c>
      <c r="AY103" s="211" t="s">
        <v>154</v>
      </c>
      <c r="BK103" s="213">
        <f>BK104+BK128+BK249+BK476+BK525+BK563+BK569</f>
        <v>0</v>
      </c>
    </row>
    <row r="104" spans="2:63" s="11" customFormat="1" ht="22.8" customHeight="1">
      <c r="B104" s="200"/>
      <c r="C104" s="201"/>
      <c r="D104" s="202" t="s">
        <v>66</v>
      </c>
      <c r="E104" s="214" t="s">
        <v>75</v>
      </c>
      <c r="F104" s="214" t="s">
        <v>155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SUM(P105:P127)</f>
        <v>0</v>
      </c>
      <c r="Q104" s="208"/>
      <c r="R104" s="209">
        <f>SUM(R105:R127)</f>
        <v>0</v>
      </c>
      <c r="S104" s="208"/>
      <c r="T104" s="210">
        <f>SUM(T105:T127)</f>
        <v>0</v>
      </c>
      <c r="AR104" s="211" t="s">
        <v>75</v>
      </c>
      <c r="AT104" s="212" t="s">
        <v>66</v>
      </c>
      <c r="AU104" s="212" t="s">
        <v>75</v>
      </c>
      <c r="AY104" s="211" t="s">
        <v>154</v>
      </c>
      <c r="BK104" s="213">
        <f>SUM(BK105:BK127)</f>
        <v>0</v>
      </c>
    </row>
    <row r="105" spans="2:65" s="1" customFormat="1" ht="16.5" customHeight="1">
      <c r="B105" s="38"/>
      <c r="C105" s="216" t="s">
        <v>75</v>
      </c>
      <c r="D105" s="216" t="s">
        <v>156</v>
      </c>
      <c r="E105" s="217" t="s">
        <v>157</v>
      </c>
      <c r="F105" s="218" t="s">
        <v>158</v>
      </c>
      <c r="G105" s="219" t="s">
        <v>159</v>
      </c>
      <c r="H105" s="220">
        <v>576</v>
      </c>
      <c r="I105" s="221"/>
      <c r="J105" s="222">
        <f>ROUND(I105*H105,2)</f>
        <v>0</v>
      </c>
      <c r="K105" s="218" t="s">
        <v>160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77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162</v>
      </c>
    </row>
    <row r="106" spans="2:65" s="1" customFormat="1" ht="16.5" customHeight="1">
      <c r="B106" s="38"/>
      <c r="C106" s="216" t="s">
        <v>77</v>
      </c>
      <c r="D106" s="216" t="s">
        <v>156</v>
      </c>
      <c r="E106" s="217" t="s">
        <v>163</v>
      </c>
      <c r="F106" s="218" t="s">
        <v>164</v>
      </c>
      <c r="G106" s="219" t="s">
        <v>165</v>
      </c>
      <c r="H106" s="220">
        <v>24</v>
      </c>
      <c r="I106" s="221"/>
      <c r="J106" s="222">
        <f>ROUND(I106*H106,2)</f>
        <v>0</v>
      </c>
      <c r="K106" s="218" t="s">
        <v>160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77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166</v>
      </c>
    </row>
    <row r="107" spans="2:65" s="1" customFormat="1" ht="16.5" customHeight="1">
      <c r="B107" s="38"/>
      <c r="C107" s="216" t="s">
        <v>167</v>
      </c>
      <c r="D107" s="216" t="s">
        <v>156</v>
      </c>
      <c r="E107" s="217" t="s">
        <v>168</v>
      </c>
      <c r="F107" s="218" t="s">
        <v>169</v>
      </c>
      <c r="G107" s="219" t="s">
        <v>170</v>
      </c>
      <c r="H107" s="220">
        <v>1259.7</v>
      </c>
      <c r="I107" s="221"/>
      <c r="J107" s="222">
        <f>ROUND(I107*H107,2)</f>
        <v>0</v>
      </c>
      <c r="K107" s="218" t="s">
        <v>160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77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171</v>
      </c>
    </row>
    <row r="108" spans="2:51" s="12" customFormat="1" ht="12">
      <c r="B108" s="228"/>
      <c r="C108" s="229"/>
      <c r="D108" s="230" t="s">
        <v>172</v>
      </c>
      <c r="E108" s="231" t="s">
        <v>1</v>
      </c>
      <c r="F108" s="232" t="s">
        <v>173</v>
      </c>
      <c r="G108" s="229"/>
      <c r="H108" s="231" t="s">
        <v>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172</v>
      </c>
      <c r="AU108" s="238" t="s">
        <v>77</v>
      </c>
      <c r="AV108" s="12" t="s">
        <v>75</v>
      </c>
      <c r="AW108" s="12" t="s">
        <v>30</v>
      </c>
      <c r="AX108" s="12" t="s">
        <v>67</v>
      </c>
      <c r="AY108" s="238" t="s">
        <v>154</v>
      </c>
    </row>
    <row r="109" spans="2:51" s="13" customFormat="1" ht="12">
      <c r="B109" s="239"/>
      <c r="C109" s="240"/>
      <c r="D109" s="230" t="s">
        <v>172</v>
      </c>
      <c r="E109" s="241" t="s">
        <v>1</v>
      </c>
      <c r="F109" s="242" t="s">
        <v>174</v>
      </c>
      <c r="G109" s="240"/>
      <c r="H109" s="243">
        <v>1259.7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172</v>
      </c>
      <c r="AU109" s="249" t="s">
        <v>77</v>
      </c>
      <c r="AV109" s="13" t="s">
        <v>77</v>
      </c>
      <c r="AW109" s="13" t="s">
        <v>30</v>
      </c>
      <c r="AX109" s="13" t="s">
        <v>67</v>
      </c>
      <c r="AY109" s="249" t="s">
        <v>154</v>
      </c>
    </row>
    <row r="110" spans="2:51" s="14" customFormat="1" ht="12">
      <c r="B110" s="250"/>
      <c r="C110" s="251"/>
      <c r="D110" s="230" t="s">
        <v>172</v>
      </c>
      <c r="E110" s="252" t="s">
        <v>1</v>
      </c>
      <c r="F110" s="253" t="s">
        <v>175</v>
      </c>
      <c r="G110" s="251"/>
      <c r="H110" s="254">
        <v>1259.7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172</v>
      </c>
      <c r="AU110" s="260" t="s">
        <v>77</v>
      </c>
      <c r="AV110" s="14" t="s">
        <v>161</v>
      </c>
      <c r="AW110" s="14" t="s">
        <v>30</v>
      </c>
      <c r="AX110" s="14" t="s">
        <v>75</v>
      </c>
      <c r="AY110" s="260" t="s">
        <v>154</v>
      </c>
    </row>
    <row r="111" spans="2:65" s="1" customFormat="1" ht="16.5" customHeight="1">
      <c r="B111" s="38"/>
      <c r="C111" s="216" t="s">
        <v>161</v>
      </c>
      <c r="D111" s="216" t="s">
        <v>156</v>
      </c>
      <c r="E111" s="217" t="s">
        <v>176</v>
      </c>
      <c r="F111" s="218" t="s">
        <v>177</v>
      </c>
      <c r="G111" s="219" t="s">
        <v>170</v>
      </c>
      <c r="H111" s="220">
        <v>1259.7</v>
      </c>
      <c r="I111" s="221"/>
      <c r="J111" s="222">
        <f>ROUND(I111*H111,2)</f>
        <v>0</v>
      </c>
      <c r="K111" s="218" t="s">
        <v>160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161</v>
      </c>
      <c r="AT111" s="17" t="s">
        <v>156</v>
      </c>
      <c r="AU111" s="17" t="s">
        <v>77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178</v>
      </c>
    </row>
    <row r="112" spans="2:65" s="1" customFormat="1" ht="16.5" customHeight="1">
      <c r="B112" s="38"/>
      <c r="C112" s="216" t="s">
        <v>179</v>
      </c>
      <c r="D112" s="216" t="s">
        <v>156</v>
      </c>
      <c r="E112" s="217" t="s">
        <v>180</v>
      </c>
      <c r="F112" s="218" t="s">
        <v>181</v>
      </c>
      <c r="G112" s="219" t="s">
        <v>170</v>
      </c>
      <c r="H112" s="220">
        <v>72</v>
      </c>
      <c r="I112" s="221"/>
      <c r="J112" s="222">
        <f>ROUND(I112*H112,2)</f>
        <v>0</v>
      </c>
      <c r="K112" s="218" t="s">
        <v>160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161</v>
      </c>
      <c r="AT112" s="17" t="s">
        <v>156</v>
      </c>
      <c r="AU112" s="17" t="s">
        <v>77</v>
      </c>
      <c r="AY112" s="17" t="s">
        <v>154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161</v>
      </c>
      <c r="BM112" s="17" t="s">
        <v>182</v>
      </c>
    </row>
    <row r="113" spans="2:51" s="12" customFormat="1" ht="12">
      <c r="B113" s="228"/>
      <c r="C113" s="229"/>
      <c r="D113" s="230" t="s">
        <v>172</v>
      </c>
      <c r="E113" s="231" t="s">
        <v>1</v>
      </c>
      <c r="F113" s="232" t="s">
        <v>173</v>
      </c>
      <c r="G113" s="229"/>
      <c r="H113" s="231" t="s">
        <v>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172</v>
      </c>
      <c r="AU113" s="238" t="s">
        <v>77</v>
      </c>
      <c r="AV113" s="12" t="s">
        <v>75</v>
      </c>
      <c r="AW113" s="12" t="s">
        <v>30</v>
      </c>
      <c r="AX113" s="12" t="s">
        <v>67</v>
      </c>
      <c r="AY113" s="238" t="s">
        <v>154</v>
      </c>
    </row>
    <row r="114" spans="2:51" s="13" customFormat="1" ht="12">
      <c r="B114" s="239"/>
      <c r="C114" s="240"/>
      <c r="D114" s="230" t="s">
        <v>172</v>
      </c>
      <c r="E114" s="241" t="s">
        <v>1</v>
      </c>
      <c r="F114" s="242" t="s">
        <v>183</v>
      </c>
      <c r="G114" s="240"/>
      <c r="H114" s="243">
        <v>72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172</v>
      </c>
      <c r="AU114" s="249" t="s">
        <v>77</v>
      </c>
      <c r="AV114" s="13" t="s">
        <v>77</v>
      </c>
      <c r="AW114" s="13" t="s">
        <v>30</v>
      </c>
      <c r="AX114" s="13" t="s">
        <v>67</v>
      </c>
      <c r="AY114" s="249" t="s">
        <v>154</v>
      </c>
    </row>
    <row r="115" spans="2:51" s="14" customFormat="1" ht="12">
      <c r="B115" s="250"/>
      <c r="C115" s="251"/>
      <c r="D115" s="230" t="s">
        <v>172</v>
      </c>
      <c r="E115" s="252" t="s">
        <v>1</v>
      </c>
      <c r="F115" s="253" t="s">
        <v>175</v>
      </c>
      <c r="G115" s="251"/>
      <c r="H115" s="254">
        <v>72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AT115" s="260" t="s">
        <v>172</v>
      </c>
      <c r="AU115" s="260" t="s">
        <v>77</v>
      </c>
      <c r="AV115" s="14" t="s">
        <v>161</v>
      </c>
      <c r="AW115" s="14" t="s">
        <v>30</v>
      </c>
      <c r="AX115" s="14" t="s">
        <v>75</v>
      </c>
      <c r="AY115" s="260" t="s">
        <v>154</v>
      </c>
    </row>
    <row r="116" spans="2:65" s="1" customFormat="1" ht="16.5" customHeight="1">
      <c r="B116" s="38"/>
      <c r="C116" s="216" t="s">
        <v>184</v>
      </c>
      <c r="D116" s="216" t="s">
        <v>156</v>
      </c>
      <c r="E116" s="217" t="s">
        <v>185</v>
      </c>
      <c r="F116" s="218" t="s">
        <v>186</v>
      </c>
      <c r="G116" s="219" t="s">
        <v>170</v>
      </c>
      <c r="H116" s="220">
        <v>72</v>
      </c>
      <c r="I116" s="221"/>
      <c r="J116" s="222">
        <f>ROUND(I116*H116,2)</f>
        <v>0</v>
      </c>
      <c r="K116" s="218" t="s">
        <v>160</v>
      </c>
      <c r="L116" s="43"/>
      <c r="M116" s="223" t="s">
        <v>1</v>
      </c>
      <c r="N116" s="224" t="s">
        <v>38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161</v>
      </c>
      <c r="AT116" s="17" t="s">
        <v>156</v>
      </c>
      <c r="AU116" s="17" t="s">
        <v>77</v>
      </c>
      <c r="AY116" s="17" t="s">
        <v>154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161</v>
      </c>
      <c r="BM116" s="17" t="s">
        <v>187</v>
      </c>
    </row>
    <row r="117" spans="2:65" s="1" customFormat="1" ht="16.5" customHeight="1">
      <c r="B117" s="38"/>
      <c r="C117" s="216" t="s">
        <v>188</v>
      </c>
      <c r="D117" s="216" t="s">
        <v>156</v>
      </c>
      <c r="E117" s="217" t="s">
        <v>189</v>
      </c>
      <c r="F117" s="218" t="s">
        <v>190</v>
      </c>
      <c r="G117" s="219" t="s">
        <v>170</v>
      </c>
      <c r="H117" s="220">
        <v>1331.7</v>
      </c>
      <c r="I117" s="221"/>
      <c r="J117" s="222">
        <f>ROUND(I117*H117,2)</f>
        <v>0</v>
      </c>
      <c r="K117" s="218" t="s">
        <v>160</v>
      </c>
      <c r="L117" s="43"/>
      <c r="M117" s="223" t="s">
        <v>1</v>
      </c>
      <c r="N117" s="224" t="s">
        <v>38</v>
      </c>
      <c r="O117" s="79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7" t="s">
        <v>161</v>
      </c>
      <c r="AT117" s="17" t="s">
        <v>156</v>
      </c>
      <c r="AU117" s="17" t="s">
        <v>77</v>
      </c>
      <c r="AY117" s="17" t="s">
        <v>154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161</v>
      </c>
      <c r="BM117" s="17" t="s">
        <v>191</v>
      </c>
    </row>
    <row r="118" spans="2:51" s="13" customFormat="1" ht="12">
      <c r="B118" s="239"/>
      <c r="C118" s="240"/>
      <c r="D118" s="230" t="s">
        <v>172</v>
      </c>
      <c r="E118" s="241" t="s">
        <v>1</v>
      </c>
      <c r="F118" s="242" t="s">
        <v>192</v>
      </c>
      <c r="G118" s="240"/>
      <c r="H118" s="243">
        <v>1331.7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172</v>
      </c>
      <c r="AU118" s="249" t="s">
        <v>77</v>
      </c>
      <c r="AV118" s="13" t="s">
        <v>77</v>
      </c>
      <c r="AW118" s="13" t="s">
        <v>30</v>
      </c>
      <c r="AX118" s="13" t="s">
        <v>67</v>
      </c>
      <c r="AY118" s="249" t="s">
        <v>154</v>
      </c>
    </row>
    <row r="119" spans="2:51" s="14" customFormat="1" ht="12">
      <c r="B119" s="250"/>
      <c r="C119" s="251"/>
      <c r="D119" s="230" t="s">
        <v>172</v>
      </c>
      <c r="E119" s="252" t="s">
        <v>1</v>
      </c>
      <c r="F119" s="253" t="s">
        <v>175</v>
      </c>
      <c r="G119" s="251"/>
      <c r="H119" s="254">
        <v>1331.7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172</v>
      </c>
      <c r="AU119" s="260" t="s">
        <v>77</v>
      </c>
      <c r="AV119" s="14" t="s">
        <v>161</v>
      </c>
      <c r="AW119" s="14" t="s">
        <v>30</v>
      </c>
      <c r="AX119" s="14" t="s">
        <v>75</v>
      </c>
      <c r="AY119" s="260" t="s">
        <v>154</v>
      </c>
    </row>
    <row r="120" spans="2:65" s="1" customFormat="1" ht="16.5" customHeight="1">
      <c r="B120" s="38"/>
      <c r="C120" s="216" t="s">
        <v>193</v>
      </c>
      <c r="D120" s="216" t="s">
        <v>156</v>
      </c>
      <c r="E120" s="217" t="s">
        <v>194</v>
      </c>
      <c r="F120" s="218" t="s">
        <v>195</v>
      </c>
      <c r="G120" s="219" t="s">
        <v>196</v>
      </c>
      <c r="H120" s="220">
        <v>2929.74</v>
      </c>
      <c r="I120" s="221"/>
      <c r="J120" s="222">
        <f>ROUND(I120*H120,2)</f>
        <v>0</v>
      </c>
      <c r="K120" s="218" t="s">
        <v>160</v>
      </c>
      <c r="L120" s="43"/>
      <c r="M120" s="223" t="s">
        <v>1</v>
      </c>
      <c r="N120" s="224" t="s">
        <v>38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161</v>
      </c>
      <c r="AT120" s="17" t="s">
        <v>156</v>
      </c>
      <c r="AU120" s="17" t="s">
        <v>77</v>
      </c>
      <c r="AY120" s="17" t="s">
        <v>154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75</v>
      </c>
      <c r="BK120" s="227">
        <f>ROUND(I120*H120,2)</f>
        <v>0</v>
      </c>
      <c r="BL120" s="17" t="s">
        <v>161</v>
      </c>
      <c r="BM120" s="17" t="s">
        <v>197</v>
      </c>
    </row>
    <row r="121" spans="2:51" s="12" customFormat="1" ht="12">
      <c r="B121" s="228"/>
      <c r="C121" s="229"/>
      <c r="D121" s="230" t="s">
        <v>172</v>
      </c>
      <c r="E121" s="231" t="s">
        <v>1</v>
      </c>
      <c r="F121" s="232" t="s">
        <v>198</v>
      </c>
      <c r="G121" s="229"/>
      <c r="H121" s="231" t="s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172</v>
      </c>
      <c r="AU121" s="238" t="s">
        <v>77</v>
      </c>
      <c r="AV121" s="12" t="s">
        <v>75</v>
      </c>
      <c r="AW121" s="12" t="s">
        <v>30</v>
      </c>
      <c r="AX121" s="12" t="s">
        <v>67</v>
      </c>
      <c r="AY121" s="238" t="s">
        <v>154</v>
      </c>
    </row>
    <row r="122" spans="2:51" s="13" customFormat="1" ht="12">
      <c r="B122" s="239"/>
      <c r="C122" s="240"/>
      <c r="D122" s="230" t="s">
        <v>172</v>
      </c>
      <c r="E122" s="241" t="s">
        <v>1</v>
      </c>
      <c r="F122" s="242" t="s">
        <v>199</v>
      </c>
      <c r="G122" s="240"/>
      <c r="H122" s="243">
        <v>2929.74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172</v>
      </c>
      <c r="AU122" s="249" t="s">
        <v>77</v>
      </c>
      <c r="AV122" s="13" t="s">
        <v>77</v>
      </c>
      <c r="AW122" s="13" t="s">
        <v>30</v>
      </c>
      <c r="AX122" s="13" t="s">
        <v>67</v>
      </c>
      <c r="AY122" s="249" t="s">
        <v>154</v>
      </c>
    </row>
    <row r="123" spans="2:51" s="14" customFormat="1" ht="12">
      <c r="B123" s="250"/>
      <c r="C123" s="251"/>
      <c r="D123" s="230" t="s">
        <v>172</v>
      </c>
      <c r="E123" s="252" t="s">
        <v>1</v>
      </c>
      <c r="F123" s="253" t="s">
        <v>175</v>
      </c>
      <c r="G123" s="251"/>
      <c r="H123" s="254">
        <v>2929.74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172</v>
      </c>
      <c r="AU123" s="260" t="s">
        <v>77</v>
      </c>
      <c r="AV123" s="14" t="s">
        <v>161</v>
      </c>
      <c r="AW123" s="14" t="s">
        <v>30</v>
      </c>
      <c r="AX123" s="14" t="s">
        <v>75</v>
      </c>
      <c r="AY123" s="260" t="s">
        <v>154</v>
      </c>
    </row>
    <row r="124" spans="2:65" s="1" customFormat="1" ht="16.5" customHeight="1">
      <c r="B124" s="38"/>
      <c r="C124" s="216" t="s">
        <v>200</v>
      </c>
      <c r="D124" s="216" t="s">
        <v>156</v>
      </c>
      <c r="E124" s="217" t="s">
        <v>201</v>
      </c>
      <c r="F124" s="218" t="s">
        <v>202</v>
      </c>
      <c r="G124" s="219" t="s">
        <v>203</v>
      </c>
      <c r="H124" s="220">
        <v>1326</v>
      </c>
      <c r="I124" s="221"/>
      <c r="J124" s="222">
        <f>ROUND(I124*H124,2)</f>
        <v>0</v>
      </c>
      <c r="K124" s="218" t="s">
        <v>160</v>
      </c>
      <c r="L124" s="43"/>
      <c r="M124" s="223" t="s">
        <v>1</v>
      </c>
      <c r="N124" s="224" t="s">
        <v>38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161</v>
      </c>
      <c r="AT124" s="17" t="s">
        <v>156</v>
      </c>
      <c r="AU124" s="17" t="s">
        <v>77</v>
      </c>
      <c r="AY124" s="17" t="s">
        <v>154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75</v>
      </c>
      <c r="BK124" s="227">
        <f>ROUND(I124*H124,2)</f>
        <v>0</v>
      </c>
      <c r="BL124" s="17" t="s">
        <v>161</v>
      </c>
      <c r="BM124" s="17" t="s">
        <v>204</v>
      </c>
    </row>
    <row r="125" spans="2:51" s="12" customFormat="1" ht="12">
      <c r="B125" s="228"/>
      <c r="C125" s="229"/>
      <c r="D125" s="230" t="s">
        <v>172</v>
      </c>
      <c r="E125" s="231" t="s">
        <v>1</v>
      </c>
      <c r="F125" s="232" t="s">
        <v>173</v>
      </c>
      <c r="G125" s="229"/>
      <c r="H125" s="231" t="s">
        <v>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172</v>
      </c>
      <c r="AU125" s="238" t="s">
        <v>77</v>
      </c>
      <c r="AV125" s="12" t="s">
        <v>75</v>
      </c>
      <c r="AW125" s="12" t="s">
        <v>30</v>
      </c>
      <c r="AX125" s="12" t="s">
        <v>67</v>
      </c>
      <c r="AY125" s="238" t="s">
        <v>154</v>
      </c>
    </row>
    <row r="126" spans="2:51" s="13" customFormat="1" ht="12">
      <c r="B126" s="239"/>
      <c r="C126" s="240"/>
      <c r="D126" s="230" t="s">
        <v>172</v>
      </c>
      <c r="E126" s="241" t="s">
        <v>1</v>
      </c>
      <c r="F126" s="242" t="s">
        <v>205</v>
      </c>
      <c r="G126" s="240"/>
      <c r="H126" s="243">
        <v>1326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172</v>
      </c>
      <c r="AU126" s="249" t="s">
        <v>77</v>
      </c>
      <c r="AV126" s="13" t="s">
        <v>77</v>
      </c>
      <c r="AW126" s="13" t="s">
        <v>30</v>
      </c>
      <c r="AX126" s="13" t="s">
        <v>67</v>
      </c>
      <c r="AY126" s="249" t="s">
        <v>154</v>
      </c>
    </row>
    <row r="127" spans="2:51" s="14" customFormat="1" ht="12">
      <c r="B127" s="250"/>
      <c r="C127" s="251"/>
      <c r="D127" s="230" t="s">
        <v>172</v>
      </c>
      <c r="E127" s="252" t="s">
        <v>1</v>
      </c>
      <c r="F127" s="253" t="s">
        <v>175</v>
      </c>
      <c r="G127" s="251"/>
      <c r="H127" s="254">
        <v>1326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AT127" s="260" t="s">
        <v>172</v>
      </c>
      <c r="AU127" s="260" t="s">
        <v>77</v>
      </c>
      <c r="AV127" s="14" t="s">
        <v>161</v>
      </c>
      <c r="AW127" s="14" t="s">
        <v>30</v>
      </c>
      <c r="AX127" s="14" t="s">
        <v>75</v>
      </c>
      <c r="AY127" s="260" t="s">
        <v>154</v>
      </c>
    </row>
    <row r="128" spans="2:63" s="11" customFormat="1" ht="22.8" customHeight="1">
      <c r="B128" s="200"/>
      <c r="C128" s="201"/>
      <c r="D128" s="202" t="s">
        <v>66</v>
      </c>
      <c r="E128" s="214" t="s">
        <v>77</v>
      </c>
      <c r="F128" s="214" t="s">
        <v>206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SUM(P129:P248)</f>
        <v>0</v>
      </c>
      <c r="Q128" s="208"/>
      <c r="R128" s="209">
        <f>SUM(R129:R248)</f>
        <v>2023.2514002399998</v>
      </c>
      <c r="S128" s="208"/>
      <c r="T128" s="210">
        <f>SUM(T129:T248)</f>
        <v>0</v>
      </c>
      <c r="AR128" s="211" t="s">
        <v>75</v>
      </c>
      <c r="AT128" s="212" t="s">
        <v>66</v>
      </c>
      <c r="AU128" s="212" t="s">
        <v>75</v>
      </c>
      <c r="AY128" s="211" t="s">
        <v>154</v>
      </c>
      <c r="BK128" s="213">
        <f>SUM(BK129:BK248)</f>
        <v>0</v>
      </c>
    </row>
    <row r="129" spans="2:65" s="1" customFormat="1" ht="16.5" customHeight="1">
      <c r="B129" s="38"/>
      <c r="C129" s="216" t="s">
        <v>207</v>
      </c>
      <c r="D129" s="216" t="s">
        <v>156</v>
      </c>
      <c r="E129" s="217" t="s">
        <v>208</v>
      </c>
      <c r="F129" s="218" t="s">
        <v>209</v>
      </c>
      <c r="G129" s="219" t="s">
        <v>210</v>
      </c>
      <c r="H129" s="220">
        <v>320</v>
      </c>
      <c r="I129" s="221"/>
      <c r="J129" s="222">
        <f>ROUND(I129*H129,2)</f>
        <v>0</v>
      </c>
      <c r="K129" s="218" t="s">
        <v>160</v>
      </c>
      <c r="L129" s="43"/>
      <c r="M129" s="223" t="s">
        <v>1</v>
      </c>
      <c r="N129" s="224" t="s">
        <v>38</v>
      </c>
      <c r="O129" s="79"/>
      <c r="P129" s="225">
        <f>O129*H129</f>
        <v>0</v>
      </c>
      <c r="Q129" s="225">
        <v>4E-05</v>
      </c>
      <c r="R129" s="225">
        <f>Q129*H129</f>
        <v>0.0128</v>
      </c>
      <c r="S129" s="225">
        <v>0</v>
      </c>
      <c r="T129" s="226">
        <f>S129*H129</f>
        <v>0</v>
      </c>
      <c r="AR129" s="17" t="s">
        <v>161</v>
      </c>
      <c r="AT129" s="17" t="s">
        <v>156</v>
      </c>
      <c r="AU129" s="17" t="s">
        <v>77</v>
      </c>
      <c r="AY129" s="17" t="s">
        <v>154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75</v>
      </c>
      <c r="BK129" s="227">
        <f>ROUND(I129*H129,2)</f>
        <v>0</v>
      </c>
      <c r="BL129" s="17" t="s">
        <v>161</v>
      </c>
      <c r="BM129" s="17" t="s">
        <v>211</v>
      </c>
    </row>
    <row r="130" spans="2:51" s="12" customFormat="1" ht="12">
      <c r="B130" s="228"/>
      <c r="C130" s="229"/>
      <c r="D130" s="230" t="s">
        <v>172</v>
      </c>
      <c r="E130" s="231" t="s">
        <v>1</v>
      </c>
      <c r="F130" s="232" t="s">
        <v>212</v>
      </c>
      <c r="G130" s="229"/>
      <c r="H130" s="231" t="s">
        <v>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172</v>
      </c>
      <c r="AU130" s="238" t="s">
        <v>77</v>
      </c>
      <c r="AV130" s="12" t="s">
        <v>75</v>
      </c>
      <c r="AW130" s="12" t="s">
        <v>30</v>
      </c>
      <c r="AX130" s="12" t="s">
        <v>67</v>
      </c>
      <c r="AY130" s="238" t="s">
        <v>154</v>
      </c>
    </row>
    <row r="131" spans="2:51" s="12" customFormat="1" ht="12">
      <c r="B131" s="228"/>
      <c r="C131" s="229"/>
      <c r="D131" s="230" t="s">
        <v>172</v>
      </c>
      <c r="E131" s="231" t="s">
        <v>1</v>
      </c>
      <c r="F131" s="232" t="s">
        <v>213</v>
      </c>
      <c r="G131" s="229"/>
      <c r="H131" s="231" t="s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172</v>
      </c>
      <c r="AU131" s="238" t="s">
        <v>77</v>
      </c>
      <c r="AV131" s="12" t="s">
        <v>75</v>
      </c>
      <c r="AW131" s="12" t="s">
        <v>30</v>
      </c>
      <c r="AX131" s="12" t="s">
        <v>67</v>
      </c>
      <c r="AY131" s="238" t="s">
        <v>154</v>
      </c>
    </row>
    <row r="132" spans="2:51" s="13" customFormat="1" ht="12">
      <c r="B132" s="239"/>
      <c r="C132" s="240"/>
      <c r="D132" s="230" t="s">
        <v>172</v>
      </c>
      <c r="E132" s="241" t="s">
        <v>1</v>
      </c>
      <c r="F132" s="242" t="s">
        <v>214</v>
      </c>
      <c r="G132" s="240"/>
      <c r="H132" s="243">
        <v>96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172</v>
      </c>
      <c r="AU132" s="249" t="s">
        <v>77</v>
      </c>
      <c r="AV132" s="13" t="s">
        <v>77</v>
      </c>
      <c r="AW132" s="13" t="s">
        <v>30</v>
      </c>
      <c r="AX132" s="13" t="s">
        <v>67</v>
      </c>
      <c r="AY132" s="249" t="s">
        <v>154</v>
      </c>
    </row>
    <row r="133" spans="2:51" s="12" customFormat="1" ht="12">
      <c r="B133" s="228"/>
      <c r="C133" s="229"/>
      <c r="D133" s="230" t="s">
        <v>172</v>
      </c>
      <c r="E133" s="231" t="s">
        <v>1</v>
      </c>
      <c r="F133" s="232" t="s">
        <v>215</v>
      </c>
      <c r="G133" s="229"/>
      <c r="H133" s="231" t="s">
        <v>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172</v>
      </c>
      <c r="AU133" s="238" t="s">
        <v>77</v>
      </c>
      <c r="AV133" s="12" t="s">
        <v>75</v>
      </c>
      <c r="AW133" s="12" t="s">
        <v>30</v>
      </c>
      <c r="AX133" s="12" t="s">
        <v>67</v>
      </c>
      <c r="AY133" s="238" t="s">
        <v>154</v>
      </c>
    </row>
    <row r="134" spans="2:51" s="13" customFormat="1" ht="12">
      <c r="B134" s="239"/>
      <c r="C134" s="240"/>
      <c r="D134" s="230" t="s">
        <v>172</v>
      </c>
      <c r="E134" s="241" t="s">
        <v>1</v>
      </c>
      <c r="F134" s="242" t="s">
        <v>216</v>
      </c>
      <c r="G134" s="240"/>
      <c r="H134" s="243">
        <v>98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172</v>
      </c>
      <c r="AU134" s="249" t="s">
        <v>77</v>
      </c>
      <c r="AV134" s="13" t="s">
        <v>77</v>
      </c>
      <c r="AW134" s="13" t="s">
        <v>30</v>
      </c>
      <c r="AX134" s="13" t="s">
        <v>67</v>
      </c>
      <c r="AY134" s="249" t="s">
        <v>154</v>
      </c>
    </row>
    <row r="135" spans="2:51" s="12" customFormat="1" ht="12">
      <c r="B135" s="228"/>
      <c r="C135" s="229"/>
      <c r="D135" s="230" t="s">
        <v>172</v>
      </c>
      <c r="E135" s="231" t="s">
        <v>1</v>
      </c>
      <c r="F135" s="232" t="s">
        <v>217</v>
      </c>
      <c r="G135" s="229"/>
      <c r="H135" s="231" t="s">
        <v>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172</v>
      </c>
      <c r="AU135" s="238" t="s">
        <v>77</v>
      </c>
      <c r="AV135" s="12" t="s">
        <v>75</v>
      </c>
      <c r="AW135" s="12" t="s">
        <v>30</v>
      </c>
      <c r="AX135" s="12" t="s">
        <v>67</v>
      </c>
      <c r="AY135" s="238" t="s">
        <v>154</v>
      </c>
    </row>
    <row r="136" spans="2:51" s="13" customFormat="1" ht="12">
      <c r="B136" s="239"/>
      <c r="C136" s="240"/>
      <c r="D136" s="230" t="s">
        <v>172</v>
      </c>
      <c r="E136" s="241" t="s">
        <v>1</v>
      </c>
      <c r="F136" s="242" t="s">
        <v>218</v>
      </c>
      <c r="G136" s="240"/>
      <c r="H136" s="243">
        <v>126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172</v>
      </c>
      <c r="AU136" s="249" t="s">
        <v>77</v>
      </c>
      <c r="AV136" s="13" t="s">
        <v>77</v>
      </c>
      <c r="AW136" s="13" t="s">
        <v>30</v>
      </c>
      <c r="AX136" s="13" t="s">
        <v>67</v>
      </c>
      <c r="AY136" s="249" t="s">
        <v>154</v>
      </c>
    </row>
    <row r="137" spans="2:51" s="14" customFormat="1" ht="12">
      <c r="B137" s="250"/>
      <c r="C137" s="251"/>
      <c r="D137" s="230" t="s">
        <v>172</v>
      </c>
      <c r="E137" s="252" t="s">
        <v>1</v>
      </c>
      <c r="F137" s="253" t="s">
        <v>175</v>
      </c>
      <c r="G137" s="251"/>
      <c r="H137" s="254">
        <v>320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172</v>
      </c>
      <c r="AU137" s="260" t="s">
        <v>77</v>
      </c>
      <c r="AV137" s="14" t="s">
        <v>161</v>
      </c>
      <c r="AW137" s="14" t="s">
        <v>30</v>
      </c>
      <c r="AX137" s="14" t="s">
        <v>75</v>
      </c>
      <c r="AY137" s="260" t="s">
        <v>154</v>
      </c>
    </row>
    <row r="138" spans="2:65" s="1" customFormat="1" ht="16.5" customHeight="1">
      <c r="B138" s="38"/>
      <c r="C138" s="216" t="s">
        <v>219</v>
      </c>
      <c r="D138" s="216" t="s">
        <v>156</v>
      </c>
      <c r="E138" s="217" t="s">
        <v>220</v>
      </c>
      <c r="F138" s="218" t="s">
        <v>221</v>
      </c>
      <c r="G138" s="219" t="s">
        <v>210</v>
      </c>
      <c r="H138" s="220">
        <v>126</v>
      </c>
      <c r="I138" s="221"/>
      <c r="J138" s="222">
        <f>ROUND(I138*H138,2)</f>
        <v>0</v>
      </c>
      <c r="K138" s="218" t="s">
        <v>160</v>
      </c>
      <c r="L138" s="43"/>
      <c r="M138" s="223" t="s">
        <v>1</v>
      </c>
      <c r="N138" s="224" t="s">
        <v>38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161</v>
      </c>
      <c r="AT138" s="17" t="s">
        <v>156</v>
      </c>
      <c r="AU138" s="17" t="s">
        <v>77</v>
      </c>
      <c r="AY138" s="17" t="s">
        <v>154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75</v>
      </c>
      <c r="BK138" s="227">
        <f>ROUND(I138*H138,2)</f>
        <v>0</v>
      </c>
      <c r="BL138" s="17" t="s">
        <v>161</v>
      </c>
      <c r="BM138" s="17" t="s">
        <v>222</v>
      </c>
    </row>
    <row r="139" spans="2:51" s="12" customFormat="1" ht="12">
      <c r="B139" s="228"/>
      <c r="C139" s="229"/>
      <c r="D139" s="230" t="s">
        <v>172</v>
      </c>
      <c r="E139" s="231" t="s">
        <v>1</v>
      </c>
      <c r="F139" s="232" t="s">
        <v>212</v>
      </c>
      <c r="G139" s="229"/>
      <c r="H139" s="231" t="s">
        <v>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172</v>
      </c>
      <c r="AU139" s="238" t="s">
        <v>77</v>
      </c>
      <c r="AV139" s="12" t="s">
        <v>75</v>
      </c>
      <c r="AW139" s="12" t="s">
        <v>30</v>
      </c>
      <c r="AX139" s="12" t="s">
        <v>67</v>
      </c>
      <c r="AY139" s="238" t="s">
        <v>154</v>
      </c>
    </row>
    <row r="140" spans="2:51" s="12" customFormat="1" ht="12">
      <c r="B140" s="228"/>
      <c r="C140" s="229"/>
      <c r="D140" s="230" t="s">
        <v>172</v>
      </c>
      <c r="E140" s="231" t="s">
        <v>1</v>
      </c>
      <c r="F140" s="232" t="s">
        <v>217</v>
      </c>
      <c r="G140" s="229"/>
      <c r="H140" s="231" t="s">
        <v>1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172</v>
      </c>
      <c r="AU140" s="238" t="s">
        <v>77</v>
      </c>
      <c r="AV140" s="12" t="s">
        <v>75</v>
      </c>
      <c r="AW140" s="12" t="s">
        <v>30</v>
      </c>
      <c r="AX140" s="12" t="s">
        <v>67</v>
      </c>
      <c r="AY140" s="238" t="s">
        <v>154</v>
      </c>
    </row>
    <row r="141" spans="2:51" s="13" customFormat="1" ht="12">
      <c r="B141" s="239"/>
      <c r="C141" s="240"/>
      <c r="D141" s="230" t="s">
        <v>172</v>
      </c>
      <c r="E141" s="241" t="s">
        <v>1</v>
      </c>
      <c r="F141" s="242" t="s">
        <v>218</v>
      </c>
      <c r="G141" s="240"/>
      <c r="H141" s="243">
        <v>126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172</v>
      </c>
      <c r="AU141" s="249" t="s">
        <v>77</v>
      </c>
      <c r="AV141" s="13" t="s">
        <v>77</v>
      </c>
      <c r="AW141" s="13" t="s">
        <v>30</v>
      </c>
      <c r="AX141" s="13" t="s">
        <v>67</v>
      </c>
      <c r="AY141" s="249" t="s">
        <v>154</v>
      </c>
    </row>
    <row r="142" spans="2:51" s="14" customFormat="1" ht="12">
      <c r="B142" s="250"/>
      <c r="C142" s="251"/>
      <c r="D142" s="230" t="s">
        <v>172</v>
      </c>
      <c r="E142" s="252" t="s">
        <v>1</v>
      </c>
      <c r="F142" s="253" t="s">
        <v>175</v>
      </c>
      <c r="G142" s="251"/>
      <c r="H142" s="254">
        <v>126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172</v>
      </c>
      <c r="AU142" s="260" t="s">
        <v>77</v>
      </c>
      <c r="AV142" s="14" t="s">
        <v>161</v>
      </c>
      <c r="AW142" s="14" t="s">
        <v>30</v>
      </c>
      <c r="AX142" s="14" t="s">
        <v>75</v>
      </c>
      <c r="AY142" s="260" t="s">
        <v>154</v>
      </c>
    </row>
    <row r="143" spans="2:65" s="1" customFormat="1" ht="16.5" customHeight="1">
      <c r="B143" s="38"/>
      <c r="C143" s="216" t="s">
        <v>223</v>
      </c>
      <c r="D143" s="216" t="s">
        <v>156</v>
      </c>
      <c r="E143" s="217" t="s">
        <v>224</v>
      </c>
      <c r="F143" s="218" t="s">
        <v>225</v>
      </c>
      <c r="G143" s="219" t="s">
        <v>210</v>
      </c>
      <c r="H143" s="220">
        <v>194</v>
      </c>
      <c r="I143" s="221"/>
      <c r="J143" s="222">
        <f>ROUND(I143*H143,2)</f>
        <v>0</v>
      </c>
      <c r="K143" s="218" t="s">
        <v>160</v>
      </c>
      <c r="L143" s="43"/>
      <c r="M143" s="223" t="s">
        <v>1</v>
      </c>
      <c r="N143" s="224" t="s">
        <v>38</v>
      </c>
      <c r="O143" s="7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17" t="s">
        <v>161</v>
      </c>
      <c r="AT143" s="17" t="s">
        <v>156</v>
      </c>
      <c r="AU143" s="17" t="s">
        <v>77</v>
      </c>
      <c r="AY143" s="17" t="s">
        <v>154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75</v>
      </c>
      <c r="BK143" s="227">
        <f>ROUND(I143*H143,2)</f>
        <v>0</v>
      </c>
      <c r="BL143" s="17" t="s">
        <v>161</v>
      </c>
      <c r="BM143" s="17" t="s">
        <v>226</v>
      </c>
    </row>
    <row r="144" spans="2:51" s="12" customFormat="1" ht="12">
      <c r="B144" s="228"/>
      <c r="C144" s="229"/>
      <c r="D144" s="230" t="s">
        <v>172</v>
      </c>
      <c r="E144" s="231" t="s">
        <v>1</v>
      </c>
      <c r="F144" s="232" t="s">
        <v>212</v>
      </c>
      <c r="G144" s="229"/>
      <c r="H144" s="231" t="s">
        <v>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172</v>
      </c>
      <c r="AU144" s="238" t="s">
        <v>77</v>
      </c>
      <c r="AV144" s="12" t="s">
        <v>75</v>
      </c>
      <c r="AW144" s="12" t="s">
        <v>30</v>
      </c>
      <c r="AX144" s="12" t="s">
        <v>67</v>
      </c>
      <c r="AY144" s="238" t="s">
        <v>154</v>
      </c>
    </row>
    <row r="145" spans="2:51" s="12" customFormat="1" ht="12">
      <c r="B145" s="228"/>
      <c r="C145" s="229"/>
      <c r="D145" s="230" t="s">
        <v>172</v>
      </c>
      <c r="E145" s="231" t="s">
        <v>1</v>
      </c>
      <c r="F145" s="232" t="s">
        <v>213</v>
      </c>
      <c r="G145" s="229"/>
      <c r="H145" s="231" t="s">
        <v>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172</v>
      </c>
      <c r="AU145" s="238" t="s">
        <v>77</v>
      </c>
      <c r="AV145" s="12" t="s">
        <v>75</v>
      </c>
      <c r="AW145" s="12" t="s">
        <v>30</v>
      </c>
      <c r="AX145" s="12" t="s">
        <v>67</v>
      </c>
      <c r="AY145" s="238" t="s">
        <v>154</v>
      </c>
    </row>
    <row r="146" spans="2:51" s="13" customFormat="1" ht="12">
      <c r="B146" s="239"/>
      <c r="C146" s="240"/>
      <c r="D146" s="230" t="s">
        <v>172</v>
      </c>
      <c r="E146" s="241" t="s">
        <v>1</v>
      </c>
      <c r="F146" s="242" t="s">
        <v>214</v>
      </c>
      <c r="G146" s="240"/>
      <c r="H146" s="243">
        <v>96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172</v>
      </c>
      <c r="AU146" s="249" t="s">
        <v>77</v>
      </c>
      <c r="AV146" s="13" t="s">
        <v>77</v>
      </c>
      <c r="AW146" s="13" t="s">
        <v>30</v>
      </c>
      <c r="AX146" s="13" t="s">
        <v>67</v>
      </c>
      <c r="AY146" s="249" t="s">
        <v>154</v>
      </c>
    </row>
    <row r="147" spans="2:51" s="12" customFormat="1" ht="12">
      <c r="B147" s="228"/>
      <c r="C147" s="229"/>
      <c r="D147" s="230" t="s">
        <v>172</v>
      </c>
      <c r="E147" s="231" t="s">
        <v>1</v>
      </c>
      <c r="F147" s="232" t="s">
        <v>215</v>
      </c>
      <c r="G147" s="229"/>
      <c r="H147" s="231" t="s">
        <v>1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172</v>
      </c>
      <c r="AU147" s="238" t="s">
        <v>77</v>
      </c>
      <c r="AV147" s="12" t="s">
        <v>75</v>
      </c>
      <c r="AW147" s="12" t="s">
        <v>30</v>
      </c>
      <c r="AX147" s="12" t="s">
        <v>67</v>
      </c>
      <c r="AY147" s="238" t="s">
        <v>154</v>
      </c>
    </row>
    <row r="148" spans="2:51" s="13" customFormat="1" ht="12">
      <c r="B148" s="239"/>
      <c r="C148" s="240"/>
      <c r="D148" s="230" t="s">
        <v>172</v>
      </c>
      <c r="E148" s="241" t="s">
        <v>1</v>
      </c>
      <c r="F148" s="242" t="s">
        <v>216</v>
      </c>
      <c r="G148" s="240"/>
      <c r="H148" s="243">
        <v>98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172</v>
      </c>
      <c r="AU148" s="249" t="s">
        <v>77</v>
      </c>
      <c r="AV148" s="13" t="s">
        <v>77</v>
      </c>
      <c r="AW148" s="13" t="s">
        <v>30</v>
      </c>
      <c r="AX148" s="13" t="s">
        <v>67</v>
      </c>
      <c r="AY148" s="249" t="s">
        <v>154</v>
      </c>
    </row>
    <row r="149" spans="2:51" s="14" customFormat="1" ht="12">
      <c r="B149" s="250"/>
      <c r="C149" s="251"/>
      <c r="D149" s="230" t="s">
        <v>172</v>
      </c>
      <c r="E149" s="252" t="s">
        <v>1</v>
      </c>
      <c r="F149" s="253" t="s">
        <v>175</v>
      </c>
      <c r="G149" s="251"/>
      <c r="H149" s="254">
        <v>194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172</v>
      </c>
      <c r="AU149" s="260" t="s">
        <v>77</v>
      </c>
      <c r="AV149" s="14" t="s">
        <v>161</v>
      </c>
      <c r="AW149" s="14" t="s">
        <v>30</v>
      </c>
      <c r="AX149" s="14" t="s">
        <v>75</v>
      </c>
      <c r="AY149" s="260" t="s">
        <v>154</v>
      </c>
    </row>
    <row r="150" spans="2:65" s="1" customFormat="1" ht="16.5" customHeight="1">
      <c r="B150" s="38"/>
      <c r="C150" s="261" t="s">
        <v>227</v>
      </c>
      <c r="D150" s="261" t="s">
        <v>228</v>
      </c>
      <c r="E150" s="262" t="s">
        <v>229</v>
      </c>
      <c r="F150" s="263" t="s">
        <v>230</v>
      </c>
      <c r="G150" s="264" t="s">
        <v>170</v>
      </c>
      <c r="H150" s="265">
        <v>213.754</v>
      </c>
      <c r="I150" s="266"/>
      <c r="J150" s="267">
        <f>ROUND(I150*H150,2)</f>
        <v>0</v>
      </c>
      <c r="K150" s="263" t="s">
        <v>1</v>
      </c>
      <c r="L150" s="268"/>
      <c r="M150" s="269" t="s">
        <v>1</v>
      </c>
      <c r="N150" s="270" t="s">
        <v>38</v>
      </c>
      <c r="O150" s="79"/>
      <c r="P150" s="225">
        <f>O150*H150</f>
        <v>0</v>
      </c>
      <c r="Q150" s="225">
        <v>2.429</v>
      </c>
      <c r="R150" s="225">
        <f>Q150*H150</f>
        <v>519.2084659999999</v>
      </c>
      <c r="S150" s="225">
        <v>0</v>
      </c>
      <c r="T150" s="226">
        <f>S150*H150</f>
        <v>0</v>
      </c>
      <c r="AR150" s="17" t="s">
        <v>193</v>
      </c>
      <c r="AT150" s="17" t="s">
        <v>228</v>
      </c>
      <c r="AU150" s="17" t="s">
        <v>77</v>
      </c>
      <c r="AY150" s="17" t="s">
        <v>154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75</v>
      </c>
      <c r="BK150" s="227">
        <f>ROUND(I150*H150,2)</f>
        <v>0</v>
      </c>
      <c r="BL150" s="17" t="s">
        <v>161</v>
      </c>
      <c r="BM150" s="17" t="s">
        <v>231</v>
      </c>
    </row>
    <row r="151" spans="2:51" s="12" customFormat="1" ht="12">
      <c r="B151" s="228"/>
      <c r="C151" s="229"/>
      <c r="D151" s="230" t="s">
        <v>172</v>
      </c>
      <c r="E151" s="231" t="s">
        <v>1</v>
      </c>
      <c r="F151" s="232" t="s">
        <v>212</v>
      </c>
      <c r="G151" s="229"/>
      <c r="H151" s="231" t="s">
        <v>1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172</v>
      </c>
      <c r="AU151" s="238" t="s">
        <v>77</v>
      </c>
      <c r="AV151" s="12" t="s">
        <v>75</v>
      </c>
      <c r="AW151" s="12" t="s">
        <v>30</v>
      </c>
      <c r="AX151" s="12" t="s">
        <v>67</v>
      </c>
      <c r="AY151" s="238" t="s">
        <v>154</v>
      </c>
    </row>
    <row r="152" spans="2:51" s="12" customFormat="1" ht="12">
      <c r="B152" s="228"/>
      <c r="C152" s="229"/>
      <c r="D152" s="230" t="s">
        <v>172</v>
      </c>
      <c r="E152" s="231" t="s">
        <v>1</v>
      </c>
      <c r="F152" s="232" t="s">
        <v>213</v>
      </c>
      <c r="G152" s="229"/>
      <c r="H152" s="231" t="s">
        <v>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172</v>
      </c>
      <c r="AU152" s="238" t="s">
        <v>77</v>
      </c>
      <c r="AV152" s="12" t="s">
        <v>75</v>
      </c>
      <c r="AW152" s="12" t="s">
        <v>30</v>
      </c>
      <c r="AX152" s="12" t="s">
        <v>67</v>
      </c>
      <c r="AY152" s="238" t="s">
        <v>154</v>
      </c>
    </row>
    <row r="153" spans="2:51" s="13" customFormat="1" ht="12">
      <c r="B153" s="239"/>
      <c r="C153" s="240"/>
      <c r="D153" s="230" t="s">
        <v>172</v>
      </c>
      <c r="E153" s="241" t="s">
        <v>1</v>
      </c>
      <c r="F153" s="242" t="s">
        <v>232</v>
      </c>
      <c r="G153" s="240"/>
      <c r="H153" s="243">
        <v>64.126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172</v>
      </c>
      <c r="AU153" s="249" t="s">
        <v>77</v>
      </c>
      <c r="AV153" s="13" t="s">
        <v>77</v>
      </c>
      <c r="AW153" s="13" t="s">
        <v>30</v>
      </c>
      <c r="AX153" s="13" t="s">
        <v>67</v>
      </c>
      <c r="AY153" s="249" t="s">
        <v>154</v>
      </c>
    </row>
    <row r="154" spans="2:51" s="12" customFormat="1" ht="12">
      <c r="B154" s="228"/>
      <c r="C154" s="229"/>
      <c r="D154" s="230" t="s">
        <v>172</v>
      </c>
      <c r="E154" s="231" t="s">
        <v>1</v>
      </c>
      <c r="F154" s="232" t="s">
        <v>215</v>
      </c>
      <c r="G154" s="229"/>
      <c r="H154" s="231" t="s">
        <v>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172</v>
      </c>
      <c r="AU154" s="238" t="s">
        <v>77</v>
      </c>
      <c r="AV154" s="12" t="s">
        <v>75</v>
      </c>
      <c r="AW154" s="12" t="s">
        <v>30</v>
      </c>
      <c r="AX154" s="12" t="s">
        <v>67</v>
      </c>
      <c r="AY154" s="238" t="s">
        <v>154</v>
      </c>
    </row>
    <row r="155" spans="2:51" s="13" customFormat="1" ht="12">
      <c r="B155" s="239"/>
      <c r="C155" s="240"/>
      <c r="D155" s="230" t="s">
        <v>172</v>
      </c>
      <c r="E155" s="241" t="s">
        <v>1</v>
      </c>
      <c r="F155" s="242" t="s">
        <v>233</v>
      </c>
      <c r="G155" s="240"/>
      <c r="H155" s="243">
        <v>65.462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172</v>
      </c>
      <c r="AU155" s="249" t="s">
        <v>77</v>
      </c>
      <c r="AV155" s="13" t="s">
        <v>77</v>
      </c>
      <c r="AW155" s="13" t="s">
        <v>30</v>
      </c>
      <c r="AX155" s="13" t="s">
        <v>67</v>
      </c>
      <c r="AY155" s="249" t="s">
        <v>154</v>
      </c>
    </row>
    <row r="156" spans="2:51" s="12" customFormat="1" ht="12">
      <c r="B156" s="228"/>
      <c r="C156" s="229"/>
      <c r="D156" s="230" t="s">
        <v>172</v>
      </c>
      <c r="E156" s="231" t="s">
        <v>1</v>
      </c>
      <c r="F156" s="232" t="s">
        <v>217</v>
      </c>
      <c r="G156" s="229"/>
      <c r="H156" s="231" t="s">
        <v>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172</v>
      </c>
      <c r="AU156" s="238" t="s">
        <v>77</v>
      </c>
      <c r="AV156" s="12" t="s">
        <v>75</v>
      </c>
      <c r="AW156" s="12" t="s">
        <v>30</v>
      </c>
      <c r="AX156" s="12" t="s">
        <v>67</v>
      </c>
      <c r="AY156" s="238" t="s">
        <v>154</v>
      </c>
    </row>
    <row r="157" spans="2:51" s="13" customFormat="1" ht="12">
      <c r="B157" s="239"/>
      <c r="C157" s="240"/>
      <c r="D157" s="230" t="s">
        <v>172</v>
      </c>
      <c r="E157" s="241" t="s">
        <v>1</v>
      </c>
      <c r="F157" s="242" t="s">
        <v>234</v>
      </c>
      <c r="G157" s="240"/>
      <c r="H157" s="243">
        <v>84.166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172</v>
      </c>
      <c r="AU157" s="249" t="s">
        <v>77</v>
      </c>
      <c r="AV157" s="13" t="s">
        <v>77</v>
      </c>
      <c r="AW157" s="13" t="s">
        <v>30</v>
      </c>
      <c r="AX157" s="13" t="s">
        <v>67</v>
      </c>
      <c r="AY157" s="249" t="s">
        <v>154</v>
      </c>
    </row>
    <row r="158" spans="2:51" s="14" customFormat="1" ht="12">
      <c r="B158" s="250"/>
      <c r="C158" s="251"/>
      <c r="D158" s="230" t="s">
        <v>172</v>
      </c>
      <c r="E158" s="252" t="s">
        <v>1</v>
      </c>
      <c r="F158" s="253" t="s">
        <v>175</v>
      </c>
      <c r="G158" s="251"/>
      <c r="H158" s="254">
        <v>213.754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172</v>
      </c>
      <c r="AU158" s="260" t="s">
        <v>77</v>
      </c>
      <c r="AV158" s="14" t="s">
        <v>161</v>
      </c>
      <c r="AW158" s="14" t="s">
        <v>30</v>
      </c>
      <c r="AX158" s="14" t="s">
        <v>75</v>
      </c>
      <c r="AY158" s="260" t="s">
        <v>154</v>
      </c>
    </row>
    <row r="159" spans="2:65" s="1" customFormat="1" ht="16.5" customHeight="1">
      <c r="B159" s="38"/>
      <c r="C159" s="216" t="s">
        <v>235</v>
      </c>
      <c r="D159" s="216" t="s">
        <v>156</v>
      </c>
      <c r="E159" s="217" t="s">
        <v>236</v>
      </c>
      <c r="F159" s="218" t="s">
        <v>237</v>
      </c>
      <c r="G159" s="219" t="s">
        <v>196</v>
      </c>
      <c r="H159" s="220">
        <v>8.471</v>
      </c>
      <c r="I159" s="221"/>
      <c r="J159" s="222">
        <f>ROUND(I159*H159,2)</f>
        <v>0</v>
      </c>
      <c r="K159" s="218" t="s">
        <v>160</v>
      </c>
      <c r="L159" s="43"/>
      <c r="M159" s="223" t="s">
        <v>1</v>
      </c>
      <c r="N159" s="224" t="s">
        <v>38</v>
      </c>
      <c r="O159" s="79"/>
      <c r="P159" s="225">
        <f>O159*H159</f>
        <v>0</v>
      </c>
      <c r="Q159" s="225">
        <v>1.11332</v>
      </c>
      <c r="R159" s="225">
        <f>Q159*H159</f>
        <v>9.43093372</v>
      </c>
      <c r="S159" s="225">
        <v>0</v>
      </c>
      <c r="T159" s="226">
        <f>S159*H159</f>
        <v>0</v>
      </c>
      <c r="AR159" s="17" t="s">
        <v>161</v>
      </c>
      <c r="AT159" s="17" t="s">
        <v>156</v>
      </c>
      <c r="AU159" s="17" t="s">
        <v>77</v>
      </c>
      <c r="AY159" s="17" t="s">
        <v>154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75</v>
      </c>
      <c r="BK159" s="227">
        <f>ROUND(I159*H159,2)</f>
        <v>0</v>
      </c>
      <c r="BL159" s="17" t="s">
        <v>161</v>
      </c>
      <c r="BM159" s="17" t="s">
        <v>238</v>
      </c>
    </row>
    <row r="160" spans="2:51" s="12" customFormat="1" ht="12">
      <c r="B160" s="228"/>
      <c r="C160" s="229"/>
      <c r="D160" s="230" t="s">
        <v>172</v>
      </c>
      <c r="E160" s="231" t="s">
        <v>1</v>
      </c>
      <c r="F160" s="232" t="s">
        <v>212</v>
      </c>
      <c r="G160" s="229"/>
      <c r="H160" s="231" t="s">
        <v>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172</v>
      </c>
      <c r="AU160" s="238" t="s">
        <v>77</v>
      </c>
      <c r="AV160" s="12" t="s">
        <v>75</v>
      </c>
      <c r="AW160" s="12" t="s">
        <v>30</v>
      </c>
      <c r="AX160" s="12" t="s">
        <v>67</v>
      </c>
      <c r="AY160" s="238" t="s">
        <v>154</v>
      </c>
    </row>
    <row r="161" spans="2:51" s="12" customFormat="1" ht="12">
      <c r="B161" s="228"/>
      <c r="C161" s="229"/>
      <c r="D161" s="230" t="s">
        <v>172</v>
      </c>
      <c r="E161" s="231" t="s">
        <v>1</v>
      </c>
      <c r="F161" s="232" t="s">
        <v>213</v>
      </c>
      <c r="G161" s="229"/>
      <c r="H161" s="231" t="s">
        <v>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172</v>
      </c>
      <c r="AU161" s="238" t="s">
        <v>77</v>
      </c>
      <c r="AV161" s="12" t="s">
        <v>75</v>
      </c>
      <c r="AW161" s="12" t="s">
        <v>30</v>
      </c>
      <c r="AX161" s="12" t="s">
        <v>67</v>
      </c>
      <c r="AY161" s="238" t="s">
        <v>154</v>
      </c>
    </row>
    <row r="162" spans="2:51" s="13" customFormat="1" ht="12">
      <c r="B162" s="239"/>
      <c r="C162" s="240"/>
      <c r="D162" s="230" t="s">
        <v>172</v>
      </c>
      <c r="E162" s="241" t="s">
        <v>1</v>
      </c>
      <c r="F162" s="242" t="s">
        <v>239</v>
      </c>
      <c r="G162" s="240"/>
      <c r="H162" s="243">
        <v>2.488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172</v>
      </c>
      <c r="AU162" s="249" t="s">
        <v>77</v>
      </c>
      <c r="AV162" s="13" t="s">
        <v>77</v>
      </c>
      <c r="AW162" s="13" t="s">
        <v>30</v>
      </c>
      <c r="AX162" s="13" t="s">
        <v>67</v>
      </c>
      <c r="AY162" s="249" t="s">
        <v>154</v>
      </c>
    </row>
    <row r="163" spans="2:51" s="12" customFormat="1" ht="12">
      <c r="B163" s="228"/>
      <c r="C163" s="229"/>
      <c r="D163" s="230" t="s">
        <v>172</v>
      </c>
      <c r="E163" s="231" t="s">
        <v>1</v>
      </c>
      <c r="F163" s="232" t="s">
        <v>215</v>
      </c>
      <c r="G163" s="229"/>
      <c r="H163" s="231" t="s">
        <v>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172</v>
      </c>
      <c r="AU163" s="238" t="s">
        <v>77</v>
      </c>
      <c r="AV163" s="12" t="s">
        <v>75</v>
      </c>
      <c r="AW163" s="12" t="s">
        <v>30</v>
      </c>
      <c r="AX163" s="12" t="s">
        <v>67</v>
      </c>
      <c r="AY163" s="238" t="s">
        <v>154</v>
      </c>
    </row>
    <row r="164" spans="2:51" s="13" customFormat="1" ht="12">
      <c r="B164" s="239"/>
      <c r="C164" s="240"/>
      <c r="D164" s="230" t="s">
        <v>172</v>
      </c>
      <c r="E164" s="241" t="s">
        <v>1</v>
      </c>
      <c r="F164" s="242" t="s">
        <v>240</v>
      </c>
      <c r="G164" s="240"/>
      <c r="H164" s="243">
        <v>2.546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172</v>
      </c>
      <c r="AU164" s="249" t="s">
        <v>77</v>
      </c>
      <c r="AV164" s="13" t="s">
        <v>77</v>
      </c>
      <c r="AW164" s="13" t="s">
        <v>30</v>
      </c>
      <c r="AX164" s="13" t="s">
        <v>67</v>
      </c>
      <c r="AY164" s="249" t="s">
        <v>154</v>
      </c>
    </row>
    <row r="165" spans="2:51" s="12" customFormat="1" ht="12">
      <c r="B165" s="228"/>
      <c r="C165" s="229"/>
      <c r="D165" s="230" t="s">
        <v>172</v>
      </c>
      <c r="E165" s="231" t="s">
        <v>1</v>
      </c>
      <c r="F165" s="232" t="s">
        <v>217</v>
      </c>
      <c r="G165" s="229"/>
      <c r="H165" s="231" t="s">
        <v>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172</v>
      </c>
      <c r="AU165" s="238" t="s">
        <v>77</v>
      </c>
      <c r="AV165" s="12" t="s">
        <v>75</v>
      </c>
      <c r="AW165" s="12" t="s">
        <v>30</v>
      </c>
      <c r="AX165" s="12" t="s">
        <v>67</v>
      </c>
      <c r="AY165" s="238" t="s">
        <v>154</v>
      </c>
    </row>
    <row r="166" spans="2:51" s="13" customFormat="1" ht="12">
      <c r="B166" s="239"/>
      <c r="C166" s="240"/>
      <c r="D166" s="230" t="s">
        <v>172</v>
      </c>
      <c r="E166" s="241" t="s">
        <v>1</v>
      </c>
      <c r="F166" s="242" t="s">
        <v>241</v>
      </c>
      <c r="G166" s="240"/>
      <c r="H166" s="243">
        <v>3.437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172</v>
      </c>
      <c r="AU166" s="249" t="s">
        <v>77</v>
      </c>
      <c r="AV166" s="13" t="s">
        <v>77</v>
      </c>
      <c r="AW166" s="13" t="s">
        <v>30</v>
      </c>
      <c r="AX166" s="13" t="s">
        <v>67</v>
      </c>
      <c r="AY166" s="249" t="s">
        <v>154</v>
      </c>
    </row>
    <row r="167" spans="2:51" s="14" customFormat="1" ht="12">
      <c r="B167" s="250"/>
      <c r="C167" s="251"/>
      <c r="D167" s="230" t="s">
        <v>172</v>
      </c>
      <c r="E167" s="252" t="s">
        <v>1</v>
      </c>
      <c r="F167" s="253" t="s">
        <v>175</v>
      </c>
      <c r="G167" s="251"/>
      <c r="H167" s="254">
        <v>8.471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172</v>
      </c>
      <c r="AU167" s="260" t="s">
        <v>77</v>
      </c>
      <c r="AV167" s="14" t="s">
        <v>161</v>
      </c>
      <c r="AW167" s="14" t="s">
        <v>30</v>
      </c>
      <c r="AX167" s="14" t="s">
        <v>75</v>
      </c>
      <c r="AY167" s="260" t="s">
        <v>154</v>
      </c>
    </row>
    <row r="168" spans="2:65" s="1" customFormat="1" ht="16.5" customHeight="1">
      <c r="B168" s="38"/>
      <c r="C168" s="216" t="s">
        <v>8</v>
      </c>
      <c r="D168" s="216" t="s">
        <v>156</v>
      </c>
      <c r="E168" s="217" t="s">
        <v>242</v>
      </c>
      <c r="F168" s="218" t="s">
        <v>243</v>
      </c>
      <c r="G168" s="219" t="s">
        <v>170</v>
      </c>
      <c r="H168" s="220">
        <v>531.4</v>
      </c>
      <c r="I168" s="221"/>
      <c r="J168" s="222">
        <f>ROUND(I168*H168,2)</f>
        <v>0</v>
      </c>
      <c r="K168" s="218" t="s">
        <v>160</v>
      </c>
      <c r="L168" s="43"/>
      <c r="M168" s="223" t="s">
        <v>1</v>
      </c>
      <c r="N168" s="224" t="s">
        <v>38</v>
      </c>
      <c r="O168" s="79"/>
      <c r="P168" s="225">
        <f>O168*H168</f>
        <v>0</v>
      </c>
      <c r="Q168" s="225">
        <v>2.45329</v>
      </c>
      <c r="R168" s="225">
        <f>Q168*H168</f>
        <v>1303.678306</v>
      </c>
      <c r="S168" s="225">
        <v>0</v>
      </c>
      <c r="T168" s="226">
        <f>S168*H168</f>
        <v>0</v>
      </c>
      <c r="AR168" s="17" t="s">
        <v>161</v>
      </c>
      <c r="AT168" s="17" t="s">
        <v>156</v>
      </c>
      <c r="AU168" s="17" t="s">
        <v>77</v>
      </c>
      <c r="AY168" s="17" t="s">
        <v>154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75</v>
      </c>
      <c r="BK168" s="227">
        <f>ROUND(I168*H168,2)</f>
        <v>0</v>
      </c>
      <c r="BL168" s="17" t="s">
        <v>161</v>
      </c>
      <c r="BM168" s="17" t="s">
        <v>244</v>
      </c>
    </row>
    <row r="169" spans="2:51" s="12" customFormat="1" ht="12">
      <c r="B169" s="228"/>
      <c r="C169" s="229"/>
      <c r="D169" s="230" t="s">
        <v>172</v>
      </c>
      <c r="E169" s="231" t="s">
        <v>1</v>
      </c>
      <c r="F169" s="232" t="s">
        <v>212</v>
      </c>
      <c r="G169" s="229"/>
      <c r="H169" s="231" t="s">
        <v>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172</v>
      </c>
      <c r="AU169" s="238" t="s">
        <v>77</v>
      </c>
      <c r="AV169" s="12" t="s">
        <v>75</v>
      </c>
      <c r="AW169" s="12" t="s">
        <v>30</v>
      </c>
      <c r="AX169" s="12" t="s">
        <v>67</v>
      </c>
      <c r="AY169" s="238" t="s">
        <v>154</v>
      </c>
    </row>
    <row r="170" spans="2:51" s="12" customFormat="1" ht="12">
      <c r="B170" s="228"/>
      <c r="C170" s="229"/>
      <c r="D170" s="230" t="s">
        <v>172</v>
      </c>
      <c r="E170" s="231" t="s">
        <v>1</v>
      </c>
      <c r="F170" s="232" t="s">
        <v>245</v>
      </c>
      <c r="G170" s="229"/>
      <c r="H170" s="231" t="s">
        <v>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172</v>
      </c>
      <c r="AU170" s="238" t="s">
        <v>77</v>
      </c>
      <c r="AV170" s="12" t="s">
        <v>75</v>
      </c>
      <c r="AW170" s="12" t="s">
        <v>30</v>
      </c>
      <c r="AX170" s="12" t="s">
        <v>67</v>
      </c>
      <c r="AY170" s="238" t="s">
        <v>154</v>
      </c>
    </row>
    <row r="171" spans="2:51" s="13" customFormat="1" ht="12">
      <c r="B171" s="239"/>
      <c r="C171" s="240"/>
      <c r="D171" s="230" t="s">
        <v>172</v>
      </c>
      <c r="E171" s="241" t="s">
        <v>1</v>
      </c>
      <c r="F171" s="242" t="s">
        <v>246</v>
      </c>
      <c r="G171" s="240"/>
      <c r="H171" s="243">
        <v>177.1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172</v>
      </c>
      <c r="AU171" s="249" t="s">
        <v>77</v>
      </c>
      <c r="AV171" s="13" t="s">
        <v>77</v>
      </c>
      <c r="AW171" s="13" t="s">
        <v>30</v>
      </c>
      <c r="AX171" s="13" t="s">
        <v>67</v>
      </c>
      <c r="AY171" s="249" t="s">
        <v>154</v>
      </c>
    </row>
    <row r="172" spans="2:51" s="12" customFormat="1" ht="12">
      <c r="B172" s="228"/>
      <c r="C172" s="229"/>
      <c r="D172" s="230" t="s">
        <v>172</v>
      </c>
      <c r="E172" s="231" t="s">
        <v>1</v>
      </c>
      <c r="F172" s="232" t="s">
        <v>247</v>
      </c>
      <c r="G172" s="229"/>
      <c r="H172" s="231" t="s">
        <v>1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172</v>
      </c>
      <c r="AU172" s="238" t="s">
        <v>77</v>
      </c>
      <c r="AV172" s="12" t="s">
        <v>75</v>
      </c>
      <c r="AW172" s="12" t="s">
        <v>30</v>
      </c>
      <c r="AX172" s="12" t="s">
        <v>67</v>
      </c>
      <c r="AY172" s="238" t="s">
        <v>154</v>
      </c>
    </row>
    <row r="173" spans="2:51" s="13" customFormat="1" ht="12">
      <c r="B173" s="239"/>
      <c r="C173" s="240"/>
      <c r="D173" s="230" t="s">
        <v>172</v>
      </c>
      <c r="E173" s="241" t="s">
        <v>1</v>
      </c>
      <c r="F173" s="242" t="s">
        <v>248</v>
      </c>
      <c r="G173" s="240"/>
      <c r="H173" s="243">
        <v>354.3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172</v>
      </c>
      <c r="AU173" s="249" t="s">
        <v>77</v>
      </c>
      <c r="AV173" s="13" t="s">
        <v>77</v>
      </c>
      <c r="AW173" s="13" t="s">
        <v>30</v>
      </c>
      <c r="AX173" s="13" t="s">
        <v>67</v>
      </c>
      <c r="AY173" s="249" t="s">
        <v>154</v>
      </c>
    </row>
    <row r="174" spans="2:51" s="14" customFormat="1" ht="12">
      <c r="B174" s="250"/>
      <c r="C174" s="251"/>
      <c r="D174" s="230" t="s">
        <v>172</v>
      </c>
      <c r="E174" s="252" t="s">
        <v>1</v>
      </c>
      <c r="F174" s="253" t="s">
        <v>175</v>
      </c>
      <c r="G174" s="251"/>
      <c r="H174" s="254">
        <v>531.4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AT174" s="260" t="s">
        <v>172</v>
      </c>
      <c r="AU174" s="260" t="s">
        <v>77</v>
      </c>
      <c r="AV174" s="14" t="s">
        <v>161</v>
      </c>
      <c r="AW174" s="14" t="s">
        <v>30</v>
      </c>
      <c r="AX174" s="14" t="s">
        <v>75</v>
      </c>
      <c r="AY174" s="260" t="s">
        <v>154</v>
      </c>
    </row>
    <row r="175" spans="2:65" s="1" customFormat="1" ht="16.5" customHeight="1">
      <c r="B175" s="38"/>
      <c r="C175" s="216" t="s">
        <v>249</v>
      </c>
      <c r="D175" s="216" t="s">
        <v>156</v>
      </c>
      <c r="E175" s="217" t="s">
        <v>250</v>
      </c>
      <c r="F175" s="218" t="s">
        <v>251</v>
      </c>
      <c r="G175" s="219" t="s">
        <v>203</v>
      </c>
      <c r="H175" s="220">
        <v>22.02</v>
      </c>
      <c r="I175" s="221"/>
      <c r="J175" s="222">
        <f>ROUND(I175*H175,2)</f>
        <v>0</v>
      </c>
      <c r="K175" s="218" t="s">
        <v>160</v>
      </c>
      <c r="L175" s="43"/>
      <c r="M175" s="223" t="s">
        <v>1</v>
      </c>
      <c r="N175" s="224" t="s">
        <v>38</v>
      </c>
      <c r="O175" s="79"/>
      <c r="P175" s="225">
        <f>O175*H175</f>
        <v>0</v>
      </c>
      <c r="Q175" s="225">
        <v>0.00247</v>
      </c>
      <c r="R175" s="225">
        <f>Q175*H175</f>
        <v>0.0543894</v>
      </c>
      <c r="S175" s="225">
        <v>0</v>
      </c>
      <c r="T175" s="226">
        <f>S175*H175</f>
        <v>0</v>
      </c>
      <c r="AR175" s="17" t="s">
        <v>161</v>
      </c>
      <c r="AT175" s="17" t="s">
        <v>156</v>
      </c>
      <c r="AU175" s="17" t="s">
        <v>77</v>
      </c>
      <c r="AY175" s="17" t="s">
        <v>154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7" t="s">
        <v>75</v>
      </c>
      <c r="BK175" s="227">
        <f>ROUND(I175*H175,2)</f>
        <v>0</v>
      </c>
      <c r="BL175" s="17" t="s">
        <v>161</v>
      </c>
      <c r="BM175" s="17" t="s">
        <v>252</v>
      </c>
    </row>
    <row r="176" spans="2:51" s="12" customFormat="1" ht="12">
      <c r="B176" s="228"/>
      <c r="C176" s="229"/>
      <c r="D176" s="230" t="s">
        <v>172</v>
      </c>
      <c r="E176" s="231" t="s">
        <v>1</v>
      </c>
      <c r="F176" s="232" t="s">
        <v>253</v>
      </c>
      <c r="G176" s="229"/>
      <c r="H176" s="231" t="s">
        <v>1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172</v>
      </c>
      <c r="AU176" s="238" t="s">
        <v>77</v>
      </c>
      <c r="AV176" s="12" t="s">
        <v>75</v>
      </c>
      <c r="AW176" s="12" t="s">
        <v>30</v>
      </c>
      <c r="AX176" s="12" t="s">
        <v>67</v>
      </c>
      <c r="AY176" s="238" t="s">
        <v>154</v>
      </c>
    </row>
    <row r="177" spans="2:51" s="12" customFormat="1" ht="12">
      <c r="B177" s="228"/>
      <c r="C177" s="229"/>
      <c r="D177" s="230" t="s">
        <v>172</v>
      </c>
      <c r="E177" s="231" t="s">
        <v>1</v>
      </c>
      <c r="F177" s="232" t="s">
        <v>245</v>
      </c>
      <c r="G177" s="229"/>
      <c r="H177" s="231" t="s">
        <v>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172</v>
      </c>
      <c r="AU177" s="238" t="s">
        <v>77</v>
      </c>
      <c r="AV177" s="12" t="s">
        <v>75</v>
      </c>
      <c r="AW177" s="12" t="s">
        <v>30</v>
      </c>
      <c r="AX177" s="12" t="s">
        <v>67</v>
      </c>
      <c r="AY177" s="238" t="s">
        <v>154</v>
      </c>
    </row>
    <row r="178" spans="2:51" s="13" customFormat="1" ht="12">
      <c r="B178" s="239"/>
      <c r="C178" s="240"/>
      <c r="D178" s="230" t="s">
        <v>172</v>
      </c>
      <c r="E178" s="241" t="s">
        <v>1</v>
      </c>
      <c r="F178" s="242" t="s">
        <v>254</v>
      </c>
      <c r="G178" s="240"/>
      <c r="H178" s="243">
        <v>22.02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172</v>
      </c>
      <c r="AU178" s="249" t="s">
        <v>77</v>
      </c>
      <c r="AV178" s="13" t="s">
        <v>77</v>
      </c>
      <c r="AW178" s="13" t="s">
        <v>30</v>
      </c>
      <c r="AX178" s="13" t="s">
        <v>67</v>
      </c>
      <c r="AY178" s="249" t="s">
        <v>154</v>
      </c>
    </row>
    <row r="179" spans="2:51" s="14" customFormat="1" ht="12">
      <c r="B179" s="250"/>
      <c r="C179" s="251"/>
      <c r="D179" s="230" t="s">
        <v>172</v>
      </c>
      <c r="E179" s="252" t="s">
        <v>1</v>
      </c>
      <c r="F179" s="253" t="s">
        <v>175</v>
      </c>
      <c r="G179" s="251"/>
      <c r="H179" s="254">
        <v>22.02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172</v>
      </c>
      <c r="AU179" s="260" t="s">
        <v>77</v>
      </c>
      <c r="AV179" s="14" t="s">
        <v>161</v>
      </c>
      <c r="AW179" s="14" t="s">
        <v>30</v>
      </c>
      <c r="AX179" s="14" t="s">
        <v>75</v>
      </c>
      <c r="AY179" s="260" t="s">
        <v>154</v>
      </c>
    </row>
    <row r="180" spans="2:65" s="1" customFormat="1" ht="16.5" customHeight="1">
      <c r="B180" s="38"/>
      <c r="C180" s="216" t="s">
        <v>255</v>
      </c>
      <c r="D180" s="216" t="s">
        <v>156</v>
      </c>
      <c r="E180" s="217" t="s">
        <v>256</v>
      </c>
      <c r="F180" s="218" t="s">
        <v>257</v>
      </c>
      <c r="G180" s="219" t="s">
        <v>203</v>
      </c>
      <c r="H180" s="220">
        <v>22.02</v>
      </c>
      <c r="I180" s="221"/>
      <c r="J180" s="222">
        <f>ROUND(I180*H180,2)</f>
        <v>0</v>
      </c>
      <c r="K180" s="218" t="s">
        <v>160</v>
      </c>
      <c r="L180" s="43"/>
      <c r="M180" s="223" t="s">
        <v>1</v>
      </c>
      <c r="N180" s="224" t="s">
        <v>38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161</v>
      </c>
      <c r="AT180" s="17" t="s">
        <v>156</v>
      </c>
      <c r="AU180" s="17" t="s">
        <v>77</v>
      </c>
      <c r="AY180" s="17" t="s">
        <v>154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75</v>
      </c>
      <c r="BK180" s="227">
        <f>ROUND(I180*H180,2)</f>
        <v>0</v>
      </c>
      <c r="BL180" s="17" t="s">
        <v>161</v>
      </c>
      <c r="BM180" s="17" t="s">
        <v>258</v>
      </c>
    </row>
    <row r="181" spans="2:65" s="1" customFormat="1" ht="16.5" customHeight="1">
      <c r="B181" s="38"/>
      <c r="C181" s="216" t="s">
        <v>259</v>
      </c>
      <c r="D181" s="216" t="s">
        <v>156</v>
      </c>
      <c r="E181" s="217" t="s">
        <v>260</v>
      </c>
      <c r="F181" s="218" t="s">
        <v>261</v>
      </c>
      <c r="G181" s="219" t="s">
        <v>196</v>
      </c>
      <c r="H181" s="220">
        <v>37.367</v>
      </c>
      <c r="I181" s="221"/>
      <c r="J181" s="222">
        <f>ROUND(I181*H181,2)</f>
        <v>0</v>
      </c>
      <c r="K181" s="218" t="s">
        <v>160</v>
      </c>
      <c r="L181" s="43"/>
      <c r="M181" s="223" t="s">
        <v>1</v>
      </c>
      <c r="N181" s="224" t="s">
        <v>38</v>
      </c>
      <c r="O181" s="79"/>
      <c r="P181" s="225">
        <f>O181*H181</f>
        <v>0</v>
      </c>
      <c r="Q181" s="225">
        <v>1.06017</v>
      </c>
      <c r="R181" s="225">
        <f>Q181*H181</f>
        <v>39.61537239</v>
      </c>
      <c r="S181" s="225">
        <v>0</v>
      </c>
      <c r="T181" s="226">
        <f>S181*H181</f>
        <v>0</v>
      </c>
      <c r="AR181" s="17" t="s">
        <v>161</v>
      </c>
      <c r="AT181" s="17" t="s">
        <v>156</v>
      </c>
      <c r="AU181" s="17" t="s">
        <v>77</v>
      </c>
      <c r="AY181" s="17" t="s">
        <v>154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7" t="s">
        <v>75</v>
      </c>
      <c r="BK181" s="227">
        <f>ROUND(I181*H181,2)</f>
        <v>0</v>
      </c>
      <c r="BL181" s="17" t="s">
        <v>161</v>
      </c>
      <c r="BM181" s="17" t="s">
        <v>262</v>
      </c>
    </row>
    <row r="182" spans="2:51" s="12" customFormat="1" ht="12">
      <c r="B182" s="228"/>
      <c r="C182" s="229"/>
      <c r="D182" s="230" t="s">
        <v>172</v>
      </c>
      <c r="E182" s="231" t="s">
        <v>1</v>
      </c>
      <c r="F182" s="232" t="s">
        <v>212</v>
      </c>
      <c r="G182" s="229"/>
      <c r="H182" s="231" t="s">
        <v>1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172</v>
      </c>
      <c r="AU182" s="238" t="s">
        <v>77</v>
      </c>
      <c r="AV182" s="12" t="s">
        <v>75</v>
      </c>
      <c r="AW182" s="12" t="s">
        <v>30</v>
      </c>
      <c r="AX182" s="12" t="s">
        <v>67</v>
      </c>
      <c r="AY182" s="238" t="s">
        <v>154</v>
      </c>
    </row>
    <row r="183" spans="2:51" s="12" customFormat="1" ht="12">
      <c r="B183" s="228"/>
      <c r="C183" s="229"/>
      <c r="D183" s="230" t="s">
        <v>172</v>
      </c>
      <c r="E183" s="231" t="s">
        <v>1</v>
      </c>
      <c r="F183" s="232" t="s">
        <v>245</v>
      </c>
      <c r="G183" s="229"/>
      <c r="H183" s="231" t="s">
        <v>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172</v>
      </c>
      <c r="AU183" s="238" t="s">
        <v>77</v>
      </c>
      <c r="AV183" s="12" t="s">
        <v>75</v>
      </c>
      <c r="AW183" s="12" t="s">
        <v>30</v>
      </c>
      <c r="AX183" s="12" t="s">
        <v>67</v>
      </c>
      <c r="AY183" s="238" t="s">
        <v>154</v>
      </c>
    </row>
    <row r="184" spans="2:51" s="13" customFormat="1" ht="12">
      <c r="B184" s="239"/>
      <c r="C184" s="240"/>
      <c r="D184" s="230" t="s">
        <v>172</v>
      </c>
      <c r="E184" s="241" t="s">
        <v>1</v>
      </c>
      <c r="F184" s="242" t="s">
        <v>263</v>
      </c>
      <c r="G184" s="240"/>
      <c r="H184" s="243">
        <v>12.4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172</v>
      </c>
      <c r="AU184" s="249" t="s">
        <v>77</v>
      </c>
      <c r="AV184" s="13" t="s">
        <v>77</v>
      </c>
      <c r="AW184" s="13" t="s">
        <v>30</v>
      </c>
      <c r="AX184" s="13" t="s">
        <v>67</v>
      </c>
      <c r="AY184" s="249" t="s">
        <v>154</v>
      </c>
    </row>
    <row r="185" spans="2:51" s="12" customFormat="1" ht="12">
      <c r="B185" s="228"/>
      <c r="C185" s="229"/>
      <c r="D185" s="230" t="s">
        <v>172</v>
      </c>
      <c r="E185" s="231" t="s">
        <v>1</v>
      </c>
      <c r="F185" s="232" t="s">
        <v>247</v>
      </c>
      <c r="G185" s="229"/>
      <c r="H185" s="231" t="s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172</v>
      </c>
      <c r="AU185" s="238" t="s">
        <v>77</v>
      </c>
      <c r="AV185" s="12" t="s">
        <v>75</v>
      </c>
      <c r="AW185" s="12" t="s">
        <v>30</v>
      </c>
      <c r="AX185" s="12" t="s">
        <v>67</v>
      </c>
      <c r="AY185" s="238" t="s">
        <v>154</v>
      </c>
    </row>
    <row r="186" spans="2:51" s="13" customFormat="1" ht="12">
      <c r="B186" s="239"/>
      <c r="C186" s="240"/>
      <c r="D186" s="230" t="s">
        <v>172</v>
      </c>
      <c r="E186" s="241" t="s">
        <v>1</v>
      </c>
      <c r="F186" s="242" t="s">
        <v>264</v>
      </c>
      <c r="G186" s="240"/>
      <c r="H186" s="243">
        <v>24.967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172</v>
      </c>
      <c r="AU186" s="249" t="s">
        <v>77</v>
      </c>
      <c r="AV186" s="13" t="s">
        <v>77</v>
      </c>
      <c r="AW186" s="13" t="s">
        <v>30</v>
      </c>
      <c r="AX186" s="13" t="s">
        <v>67</v>
      </c>
      <c r="AY186" s="249" t="s">
        <v>154</v>
      </c>
    </row>
    <row r="187" spans="2:51" s="14" customFormat="1" ht="12">
      <c r="B187" s="250"/>
      <c r="C187" s="251"/>
      <c r="D187" s="230" t="s">
        <v>172</v>
      </c>
      <c r="E187" s="252" t="s">
        <v>1</v>
      </c>
      <c r="F187" s="253" t="s">
        <v>175</v>
      </c>
      <c r="G187" s="251"/>
      <c r="H187" s="254">
        <v>37.367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172</v>
      </c>
      <c r="AU187" s="260" t="s">
        <v>77</v>
      </c>
      <c r="AV187" s="14" t="s">
        <v>161</v>
      </c>
      <c r="AW187" s="14" t="s">
        <v>30</v>
      </c>
      <c r="AX187" s="14" t="s">
        <v>75</v>
      </c>
      <c r="AY187" s="260" t="s">
        <v>154</v>
      </c>
    </row>
    <row r="188" spans="2:65" s="1" customFormat="1" ht="16.5" customHeight="1">
      <c r="B188" s="38"/>
      <c r="C188" s="216" t="s">
        <v>265</v>
      </c>
      <c r="D188" s="216" t="s">
        <v>156</v>
      </c>
      <c r="E188" s="217" t="s">
        <v>266</v>
      </c>
      <c r="F188" s="218" t="s">
        <v>267</v>
      </c>
      <c r="G188" s="219" t="s">
        <v>268</v>
      </c>
      <c r="H188" s="220">
        <v>16</v>
      </c>
      <c r="I188" s="221"/>
      <c r="J188" s="222">
        <f>ROUND(I188*H188,2)</f>
        <v>0</v>
      </c>
      <c r="K188" s="218" t="s">
        <v>160</v>
      </c>
      <c r="L188" s="43"/>
      <c r="M188" s="223" t="s">
        <v>1</v>
      </c>
      <c r="N188" s="224" t="s">
        <v>38</v>
      </c>
      <c r="O188" s="79"/>
      <c r="P188" s="225">
        <f>O188*H188</f>
        <v>0</v>
      </c>
      <c r="Q188" s="225">
        <v>0.06019</v>
      </c>
      <c r="R188" s="225">
        <f>Q188*H188</f>
        <v>0.96304</v>
      </c>
      <c r="S188" s="225">
        <v>0</v>
      </c>
      <c r="T188" s="226">
        <f>S188*H188</f>
        <v>0</v>
      </c>
      <c r="AR188" s="17" t="s">
        <v>161</v>
      </c>
      <c r="AT188" s="17" t="s">
        <v>156</v>
      </c>
      <c r="AU188" s="17" t="s">
        <v>77</v>
      </c>
      <c r="AY188" s="17" t="s">
        <v>154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75</v>
      </c>
      <c r="BK188" s="227">
        <f>ROUND(I188*H188,2)</f>
        <v>0</v>
      </c>
      <c r="BL188" s="17" t="s">
        <v>161</v>
      </c>
      <c r="BM188" s="17" t="s">
        <v>269</v>
      </c>
    </row>
    <row r="189" spans="2:51" s="12" customFormat="1" ht="12">
      <c r="B189" s="228"/>
      <c r="C189" s="229"/>
      <c r="D189" s="230" t="s">
        <v>172</v>
      </c>
      <c r="E189" s="231" t="s">
        <v>1</v>
      </c>
      <c r="F189" s="232" t="s">
        <v>270</v>
      </c>
      <c r="G189" s="229"/>
      <c r="H189" s="231" t="s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172</v>
      </c>
      <c r="AU189" s="238" t="s">
        <v>77</v>
      </c>
      <c r="AV189" s="12" t="s">
        <v>75</v>
      </c>
      <c r="AW189" s="12" t="s">
        <v>30</v>
      </c>
      <c r="AX189" s="12" t="s">
        <v>67</v>
      </c>
      <c r="AY189" s="238" t="s">
        <v>154</v>
      </c>
    </row>
    <row r="190" spans="2:51" s="12" customFormat="1" ht="12">
      <c r="B190" s="228"/>
      <c r="C190" s="229"/>
      <c r="D190" s="230" t="s">
        <v>172</v>
      </c>
      <c r="E190" s="231" t="s">
        <v>1</v>
      </c>
      <c r="F190" s="232" t="s">
        <v>271</v>
      </c>
      <c r="G190" s="229"/>
      <c r="H190" s="231" t="s">
        <v>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172</v>
      </c>
      <c r="AU190" s="238" t="s">
        <v>77</v>
      </c>
      <c r="AV190" s="12" t="s">
        <v>75</v>
      </c>
      <c r="AW190" s="12" t="s">
        <v>30</v>
      </c>
      <c r="AX190" s="12" t="s">
        <v>67</v>
      </c>
      <c r="AY190" s="238" t="s">
        <v>154</v>
      </c>
    </row>
    <row r="191" spans="2:51" s="13" customFormat="1" ht="12">
      <c r="B191" s="239"/>
      <c r="C191" s="240"/>
      <c r="D191" s="230" t="s">
        <v>172</v>
      </c>
      <c r="E191" s="241" t="s">
        <v>1</v>
      </c>
      <c r="F191" s="242" t="s">
        <v>77</v>
      </c>
      <c r="G191" s="240"/>
      <c r="H191" s="243">
        <v>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172</v>
      </c>
      <c r="AU191" s="249" t="s">
        <v>77</v>
      </c>
      <c r="AV191" s="13" t="s">
        <v>77</v>
      </c>
      <c r="AW191" s="13" t="s">
        <v>30</v>
      </c>
      <c r="AX191" s="13" t="s">
        <v>67</v>
      </c>
      <c r="AY191" s="249" t="s">
        <v>154</v>
      </c>
    </row>
    <row r="192" spans="2:51" s="12" customFormat="1" ht="12">
      <c r="B192" s="228"/>
      <c r="C192" s="229"/>
      <c r="D192" s="230" t="s">
        <v>172</v>
      </c>
      <c r="E192" s="231" t="s">
        <v>1</v>
      </c>
      <c r="F192" s="232" t="s">
        <v>272</v>
      </c>
      <c r="G192" s="229"/>
      <c r="H192" s="231" t="s">
        <v>1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172</v>
      </c>
      <c r="AU192" s="238" t="s">
        <v>77</v>
      </c>
      <c r="AV192" s="12" t="s">
        <v>75</v>
      </c>
      <c r="AW192" s="12" t="s">
        <v>30</v>
      </c>
      <c r="AX192" s="12" t="s">
        <v>67</v>
      </c>
      <c r="AY192" s="238" t="s">
        <v>154</v>
      </c>
    </row>
    <row r="193" spans="2:51" s="13" customFormat="1" ht="12">
      <c r="B193" s="239"/>
      <c r="C193" s="240"/>
      <c r="D193" s="230" t="s">
        <v>172</v>
      </c>
      <c r="E193" s="241" t="s">
        <v>1</v>
      </c>
      <c r="F193" s="242" t="s">
        <v>207</v>
      </c>
      <c r="G193" s="240"/>
      <c r="H193" s="243">
        <v>10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172</v>
      </c>
      <c r="AU193" s="249" t="s">
        <v>77</v>
      </c>
      <c r="AV193" s="13" t="s">
        <v>77</v>
      </c>
      <c r="AW193" s="13" t="s">
        <v>30</v>
      </c>
      <c r="AX193" s="13" t="s">
        <v>67</v>
      </c>
      <c r="AY193" s="249" t="s">
        <v>154</v>
      </c>
    </row>
    <row r="194" spans="2:51" s="12" customFormat="1" ht="12">
      <c r="B194" s="228"/>
      <c r="C194" s="229"/>
      <c r="D194" s="230" t="s">
        <v>172</v>
      </c>
      <c r="E194" s="231" t="s">
        <v>1</v>
      </c>
      <c r="F194" s="232" t="s">
        <v>273</v>
      </c>
      <c r="G194" s="229"/>
      <c r="H194" s="231" t="s">
        <v>1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172</v>
      </c>
      <c r="AU194" s="238" t="s">
        <v>77</v>
      </c>
      <c r="AV194" s="12" t="s">
        <v>75</v>
      </c>
      <c r="AW194" s="12" t="s">
        <v>30</v>
      </c>
      <c r="AX194" s="12" t="s">
        <v>67</v>
      </c>
      <c r="AY194" s="238" t="s">
        <v>154</v>
      </c>
    </row>
    <row r="195" spans="2:51" s="13" customFormat="1" ht="12">
      <c r="B195" s="239"/>
      <c r="C195" s="240"/>
      <c r="D195" s="230" t="s">
        <v>172</v>
      </c>
      <c r="E195" s="241" t="s">
        <v>1</v>
      </c>
      <c r="F195" s="242" t="s">
        <v>75</v>
      </c>
      <c r="G195" s="240"/>
      <c r="H195" s="243">
        <v>1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172</v>
      </c>
      <c r="AU195" s="249" t="s">
        <v>77</v>
      </c>
      <c r="AV195" s="13" t="s">
        <v>77</v>
      </c>
      <c r="AW195" s="13" t="s">
        <v>30</v>
      </c>
      <c r="AX195" s="13" t="s">
        <v>67</v>
      </c>
      <c r="AY195" s="249" t="s">
        <v>154</v>
      </c>
    </row>
    <row r="196" spans="2:51" s="12" customFormat="1" ht="12">
      <c r="B196" s="228"/>
      <c r="C196" s="229"/>
      <c r="D196" s="230" t="s">
        <v>172</v>
      </c>
      <c r="E196" s="231" t="s">
        <v>1</v>
      </c>
      <c r="F196" s="232" t="s">
        <v>274</v>
      </c>
      <c r="G196" s="229"/>
      <c r="H196" s="231" t="s">
        <v>1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172</v>
      </c>
      <c r="AU196" s="238" t="s">
        <v>77</v>
      </c>
      <c r="AV196" s="12" t="s">
        <v>75</v>
      </c>
      <c r="AW196" s="12" t="s">
        <v>30</v>
      </c>
      <c r="AX196" s="12" t="s">
        <v>67</v>
      </c>
      <c r="AY196" s="238" t="s">
        <v>154</v>
      </c>
    </row>
    <row r="197" spans="2:51" s="13" customFormat="1" ht="12">
      <c r="B197" s="239"/>
      <c r="C197" s="240"/>
      <c r="D197" s="230" t="s">
        <v>172</v>
      </c>
      <c r="E197" s="241" t="s">
        <v>1</v>
      </c>
      <c r="F197" s="242" t="s">
        <v>75</v>
      </c>
      <c r="G197" s="240"/>
      <c r="H197" s="243">
        <v>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172</v>
      </c>
      <c r="AU197" s="249" t="s">
        <v>77</v>
      </c>
      <c r="AV197" s="13" t="s">
        <v>77</v>
      </c>
      <c r="AW197" s="13" t="s">
        <v>30</v>
      </c>
      <c r="AX197" s="13" t="s">
        <v>67</v>
      </c>
      <c r="AY197" s="249" t="s">
        <v>154</v>
      </c>
    </row>
    <row r="198" spans="2:51" s="12" customFormat="1" ht="12">
      <c r="B198" s="228"/>
      <c r="C198" s="229"/>
      <c r="D198" s="230" t="s">
        <v>172</v>
      </c>
      <c r="E198" s="231" t="s">
        <v>1</v>
      </c>
      <c r="F198" s="232" t="s">
        <v>275</v>
      </c>
      <c r="G198" s="229"/>
      <c r="H198" s="231" t="s">
        <v>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172</v>
      </c>
      <c r="AU198" s="238" t="s">
        <v>77</v>
      </c>
      <c r="AV198" s="12" t="s">
        <v>75</v>
      </c>
      <c r="AW198" s="12" t="s">
        <v>30</v>
      </c>
      <c r="AX198" s="12" t="s">
        <v>67</v>
      </c>
      <c r="AY198" s="238" t="s">
        <v>154</v>
      </c>
    </row>
    <row r="199" spans="2:51" s="13" customFormat="1" ht="12">
      <c r="B199" s="239"/>
      <c r="C199" s="240"/>
      <c r="D199" s="230" t="s">
        <v>172</v>
      </c>
      <c r="E199" s="241" t="s">
        <v>1</v>
      </c>
      <c r="F199" s="242" t="s">
        <v>77</v>
      </c>
      <c r="G199" s="240"/>
      <c r="H199" s="243">
        <v>2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172</v>
      </c>
      <c r="AU199" s="249" t="s">
        <v>77</v>
      </c>
      <c r="AV199" s="13" t="s">
        <v>77</v>
      </c>
      <c r="AW199" s="13" t="s">
        <v>30</v>
      </c>
      <c r="AX199" s="13" t="s">
        <v>67</v>
      </c>
      <c r="AY199" s="249" t="s">
        <v>154</v>
      </c>
    </row>
    <row r="200" spans="2:51" s="14" customFormat="1" ht="12">
      <c r="B200" s="250"/>
      <c r="C200" s="251"/>
      <c r="D200" s="230" t="s">
        <v>172</v>
      </c>
      <c r="E200" s="252" t="s">
        <v>1</v>
      </c>
      <c r="F200" s="253" t="s">
        <v>175</v>
      </c>
      <c r="G200" s="251"/>
      <c r="H200" s="254">
        <v>16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172</v>
      </c>
      <c r="AU200" s="260" t="s">
        <v>77</v>
      </c>
      <c r="AV200" s="14" t="s">
        <v>161</v>
      </c>
      <c r="AW200" s="14" t="s">
        <v>30</v>
      </c>
      <c r="AX200" s="14" t="s">
        <v>75</v>
      </c>
      <c r="AY200" s="260" t="s">
        <v>154</v>
      </c>
    </row>
    <row r="201" spans="2:65" s="1" customFormat="1" ht="16.5" customHeight="1">
      <c r="B201" s="38"/>
      <c r="C201" s="261" t="s">
        <v>276</v>
      </c>
      <c r="D201" s="261" t="s">
        <v>228</v>
      </c>
      <c r="E201" s="262" t="s">
        <v>277</v>
      </c>
      <c r="F201" s="263" t="s">
        <v>278</v>
      </c>
      <c r="G201" s="264" t="s">
        <v>279</v>
      </c>
      <c r="H201" s="265">
        <v>2</v>
      </c>
      <c r="I201" s="266"/>
      <c r="J201" s="267">
        <f>ROUND(I201*H201,2)</f>
        <v>0</v>
      </c>
      <c r="K201" s="263" t="s">
        <v>1</v>
      </c>
      <c r="L201" s="268"/>
      <c r="M201" s="269" t="s">
        <v>1</v>
      </c>
      <c r="N201" s="270" t="s">
        <v>38</v>
      </c>
      <c r="O201" s="79"/>
      <c r="P201" s="225">
        <f>O201*H201</f>
        <v>0</v>
      </c>
      <c r="Q201" s="225">
        <v>3.829</v>
      </c>
      <c r="R201" s="225">
        <f>Q201*H201</f>
        <v>7.658</v>
      </c>
      <c r="S201" s="225">
        <v>0</v>
      </c>
      <c r="T201" s="226">
        <f>S201*H201</f>
        <v>0</v>
      </c>
      <c r="AR201" s="17" t="s">
        <v>193</v>
      </c>
      <c r="AT201" s="17" t="s">
        <v>228</v>
      </c>
      <c r="AU201" s="17" t="s">
        <v>77</v>
      </c>
      <c r="AY201" s="17" t="s">
        <v>154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7" t="s">
        <v>75</v>
      </c>
      <c r="BK201" s="227">
        <f>ROUND(I201*H201,2)</f>
        <v>0</v>
      </c>
      <c r="BL201" s="17" t="s">
        <v>161</v>
      </c>
      <c r="BM201" s="17" t="s">
        <v>280</v>
      </c>
    </row>
    <row r="202" spans="2:51" s="12" customFormat="1" ht="12">
      <c r="B202" s="228"/>
      <c r="C202" s="229"/>
      <c r="D202" s="230" t="s">
        <v>172</v>
      </c>
      <c r="E202" s="231" t="s">
        <v>1</v>
      </c>
      <c r="F202" s="232" t="s">
        <v>270</v>
      </c>
      <c r="G202" s="229"/>
      <c r="H202" s="231" t="s">
        <v>1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172</v>
      </c>
      <c r="AU202" s="238" t="s">
        <v>77</v>
      </c>
      <c r="AV202" s="12" t="s">
        <v>75</v>
      </c>
      <c r="AW202" s="12" t="s">
        <v>30</v>
      </c>
      <c r="AX202" s="12" t="s">
        <v>67</v>
      </c>
      <c r="AY202" s="238" t="s">
        <v>154</v>
      </c>
    </row>
    <row r="203" spans="2:51" s="12" customFormat="1" ht="12">
      <c r="B203" s="228"/>
      <c r="C203" s="229"/>
      <c r="D203" s="230" t="s">
        <v>172</v>
      </c>
      <c r="E203" s="231" t="s">
        <v>1</v>
      </c>
      <c r="F203" s="232" t="s">
        <v>281</v>
      </c>
      <c r="G203" s="229"/>
      <c r="H203" s="231" t="s">
        <v>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172</v>
      </c>
      <c r="AU203" s="238" t="s">
        <v>77</v>
      </c>
      <c r="AV203" s="12" t="s">
        <v>75</v>
      </c>
      <c r="AW203" s="12" t="s">
        <v>30</v>
      </c>
      <c r="AX203" s="12" t="s">
        <v>67</v>
      </c>
      <c r="AY203" s="238" t="s">
        <v>154</v>
      </c>
    </row>
    <row r="204" spans="2:51" s="12" customFormat="1" ht="12">
      <c r="B204" s="228"/>
      <c r="C204" s="229"/>
      <c r="D204" s="230" t="s">
        <v>172</v>
      </c>
      <c r="E204" s="231" t="s">
        <v>1</v>
      </c>
      <c r="F204" s="232" t="s">
        <v>271</v>
      </c>
      <c r="G204" s="229"/>
      <c r="H204" s="231" t="s">
        <v>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172</v>
      </c>
      <c r="AU204" s="238" t="s">
        <v>77</v>
      </c>
      <c r="AV204" s="12" t="s">
        <v>75</v>
      </c>
      <c r="AW204" s="12" t="s">
        <v>30</v>
      </c>
      <c r="AX204" s="12" t="s">
        <v>67</v>
      </c>
      <c r="AY204" s="238" t="s">
        <v>154</v>
      </c>
    </row>
    <row r="205" spans="2:51" s="13" customFormat="1" ht="12">
      <c r="B205" s="239"/>
      <c r="C205" s="240"/>
      <c r="D205" s="230" t="s">
        <v>172</v>
      </c>
      <c r="E205" s="241" t="s">
        <v>1</v>
      </c>
      <c r="F205" s="242" t="s">
        <v>77</v>
      </c>
      <c r="G205" s="240"/>
      <c r="H205" s="243">
        <v>2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172</v>
      </c>
      <c r="AU205" s="249" t="s">
        <v>77</v>
      </c>
      <c r="AV205" s="13" t="s">
        <v>77</v>
      </c>
      <c r="AW205" s="13" t="s">
        <v>30</v>
      </c>
      <c r="AX205" s="13" t="s">
        <v>67</v>
      </c>
      <c r="AY205" s="249" t="s">
        <v>154</v>
      </c>
    </row>
    <row r="206" spans="2:51" s="14" customFormat="1" ht="12">
      <c r="B206" s="250"/>
      <c r="C206" s="251"/>
      <c r="D206" s="230" t="s">
        <v>172</v>
      </c>
      <c r="E206" s="252" t="s">
        <v>1</v>
      </c>
      <c r="F206" s="253" t="s">
        <v>175</v>
      </c>
      <c r="G206" s="251"/>
      <c r="H206" s="254">
        <v>2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172</v>
      </c>
      <c r="AU206" s="260" t="s">
        <v>77</v>
      </c>
      <c r="AV206" s="14" t="s">
        <v>161</v>
      </c>
      <c r="AW206" s="14" t="s">
        <v>30</v>
      </c>
      <c r="AX206" s="14" t="s">
        <v>75</v>
      </c>
      <c r="AY206" s="260" t="s">
        <v>154</v>
      </c>
    </row>
    <row r="207" spans="2:65" s="1" customFormat="1" ht="16.5" customHeight="1">
      <c r="B207" s="38"/>
      <c r="C207" s="261" t="s">
        <v>7</v>
      </c>
      <c r="D207" s="261" t="s">
        <v>228</v>
      </c>
      <c r="E207" s="262" t="s">
        <v>282</v>
      </c>
      <c r="F207" s="263" t="s">
        <v>283</v>
      </c>
      <c r="G207" s="264" t="s">
        <v>279</v>
      </c>
      <c r="H207" s="265">
        <v>10</v>
      </c>
      <c r="I207" s="266"/>
      <c r="J207" s="267">
        <f>ROUND(I207*H207,2)</f>
        <v>0</v>
      </c>
      <c r="K207" s="263" t="s">
        <v>1</v>
      </c>
      <c r="L207" s="268"/>
      <c r="M207" s="269" t="s">
        <v>1</v>
      </c>
      <c r="N207" s="270" t="s">
        <v>38</v>
      </c>
      <c r="O207" s="79"/>
      <c r="P207" s="225">
        <f>O207*H207</f>
        <v>0</v>
      </c>
      <c r="Q207" s="225">
        <v>3.678</v>
      </c>
      <c r="R207" s="225">
        <f>Q207*H207</f>
        <v>36.78</v>
      </c>
      <c r="S207" s="225">
        <v>0</v>
      </c>
      <c r="T207" s="226">
        <f>S207*H207</f>
        <v>0</v>
      </c>
      <c r="AR207" s="17" t="s">
        <v>193</v>
      </c>
      <c r="AT207" s="17" t="s">
        <v>228</v>
      </c>
      <c r="AU207" s="17" t="s">
        <v>77</v>
      </c>
      <c r="AY207" s="17" t="s">
        <v>154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75</v>
      </c>
      <c r="BK207" s="227">
        <f>ROUND(I207*H207,2)</f>
        <v>0</v>
      </c>
      <c r="BL207" s="17" t="s">
        <v>161</v>
      </c>
      <c r="BM207" s="17" t="s">
        <v>284</v>
      </c>
    </row>
    <row r="208" spans="2:51" s="12" customFormat="1" ht="12">
      <c r="B208" s="228"/>
      <c r="C208" s="229"/>
      <c r="D208" s="230" t="s">
        <v>172</v>
      </c>
      <c r="E208" s="231" t="s">
        <v>1</v>
      </c>
      <c r="F208" s="232" t="s">
        <v>270</v>
      </c>
      <c r="G208" s="229"/>
      <c r="H208" s="231" t="s">
        <v>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172</v>
      </c>
      <c r="AU208" s="238" t="s">
        <v>77</v>
      </c>
      <c r="AV208" s="12" t="s">
        <v>75</v>
      </c>
      <c r="AW208" s="12" t="s">
        <v>30</v>
      </c>
      <c r="AX208" s="12" t="s">
        <v>67</v>
      </c>
      <c r="AY208" s="238" t="s">
        <v>154</v>
      </c>
    </row>
    <row r="209" spans="2:51" s="12" customFormat="1" ht="12">
      <c r="B209" s="228"/>
      <c r="C209" s="229"/>
      <c r="D209" s="230" t="s">
        <v>172</v>
      </c>
      <c r="E209" s="231" t="s">
        <v>1</v>
      </c>
      <c r="F209" s="232" t="s">
        <v>281</v>
      </c>
      <c r="G209" s="229"/>
      <c r="H209" s="231" t="s">
        <v>1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172</v>
      </c>
      <c r="AU209" s="238" t="s">
        <v>77</v>
      </c>
      <c r="AV209" s="12" t="s">
        <v>75</v>
      </c>
      <c r="AW209" s="12" t="s">
        <v>30</v>
      </c>
      <c r="AX209" s="12" t="s">
        <v>67</v>
      </c>
      <c r="AY209" s="238" t="s">
        <v>154</v>
      </c>
    </row>
    <row r="210" spans="2:51" s="12" customFormat="1" ht="12">
      <c r="B210" s="228"/>
      <c r="C210" s="229"/>
      <c r="D210" s="230" t="s">
        <v>172</v>
      </c>
      <c r="E210" s="231" t="s">
        <v>1</v>
      </c>
      <c r="F210" s="232" t="s">
        <v>272</v>
      </c>
      <c r="G210" s="229"/>
      <c r="H210" s="231" t="s">
        <v>1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172</v>
      </c>
      <c r="AU210" s="238" t="s">
        <v>77</v>
      </c>
      <c r="AV210" s="12" t="s">
        <v>75</v>
      </c>
      <c r="AW210" s="12" t="s">
        <v>30</v>
      </c>
      <c r="AX210" s="12" t="s">
        <v>67</v>
      </c>
      <c r="AY210" s="238" t="s">
        <v>154</v>
      </c>
    </row>
    <row r="211" spans="2:51" s="13" customFormat="1" ht="12">
      <c r="B211" s="239"/>
      <c r="C211" s="240"/>
      <c r="D211" s="230" t="s">
        <v>172</v>
      </c>
      <c r="E211" s="241" t="s">
        <v>1</v>
      </c>
      <c r="F211" s="242" t="s">
        <v>207</v>
      </c>
      <c r="G211" s="240"/>
      <c r="H211" s="243">
        <v>10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172</v>
      </c>
      <c r="AU211" s="249" t="s">
        <v>77</v>
      </c>
      <c r="AV211" s="13" t="s">
        <v>77</v>
      </c>
      <c r="AW211" s="13" t="s">
        <v>30</v>
      </c>
      <c r="AX211" s="13" t="s">
        <v>67</v>
      </c>
      <c r="AY211" s="249" t="s">
        <v>154</v>
      </c>
    </row>
    <row r="212" spans="2:51" s="14" customFormat="1" ht="12">
      <c r="B212" s="250"/>
      <c r="C212" s="251"/>
      <c r="D212" s="230" t="s">
        <v>172</v>
      </c>
      <c r="E212" s="252" t="s">
        <v>1</v>
      </c>
      <c r="F212" s="253" t="s">
        <v>175</v>
      </c>
      <c r="G212" s="251"/>
      <c r="H212" s="254">
        <v>10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172</v>
      </c>
      <c r="AU212" s="260" t="s">
        <v>77</v>
      </c>
      <c r="AV212" s="14" t="s">
        <v>161</v>
      </c>
      <c r="AW212" s="14" t="s">
        <v>30</v>
      </c>
      <c r="AX212" s="14" t="s">
        <v>75</v>
      </c>
      <c r="AY212" s="260" t="s">
        <v>154</v>
      </c>
    </row>
    <row r="213" spans="2:65" s="1" customFormat="1" ht="16.5" customHeight="1">
      <c r="B213" s="38"/>
      <c r="C213" s="261" t="s">
        <v>285</v>
      </c>
      <c r="D213" s="261" t="s">
        <v>228</v>
      </c>
      <c r="E213" s="262" t="s">
        <v>286</v>
      </c>
      <c r="F213" s="263" t="s">
        <v>287</v>
      </c>
      <c r="G213" s="264" t="s">
        <v>279</v>
      </c>
      <c r="H213" s="265">
        <v>1</v>
      </c>
      <c r="I213" s="266"/>
      <c r="J213" s="267">
        <f>ROUND(I213*H213,2)</f>
        <v>0</v>
      </c>
      <c r="K213" s="263" t="s">
        <v>1</v>
      </c>
      <c r="L213" s="268"/>
      <c r="M213" s="269" t="s">
        <v>1</v>
      </c>
      <c r="N213" s="270" t="s">
        <v>38</v>
      </c>
      <c r="O213" s="79"/>
      <c r="P213" s="225">
        <f>O213*H213</f>
        <v>0</v>
      </c>
      <c r="Q213" s="225">
        <v>3.637</v>
      </c>
      <c r="R213" s="225">
        <f>Q213*H213</f>
        <v>3.637</v>
      </c>
      <c r="S213" s="225">
        <v>0</v>
      </c>
      <c r="T213" s="226">
        <f>S213*H213</f>
        <v>0</v>
      </c>
      <c r="AR213" s="17" t="s">
        <v>193</v>
      </c>
      <c r="AT213" s="17" t="s">
        <v>228</v>
      </c>
      <c r="AU213" s="17" t="s">
        <v>77</v>
      </c>
      <c r="AY213" s="17" t="s">
        <v>154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75</v>
      </c>
      <c r="BK213" s="227">
        <f>ROUND(I213*H213,2)</f>
        <v>0</v>
      </c>
      <c r="BL213" s="17" t="s">
        <v>161</v>
      </c>
      <c r="BM213" s="17" t="s">
        <v>288</v>
      </c>
    </row>
    <row r="214" spans="2:51" s="12" customFormat="1" ht="12">
      <c r="B214" s="228"/>
      <c r="C214" s="229"/>
      <c r="D214" s="230" t="s">
        <v>172</v>
      </c>
      <c r="E214" s="231" t="s">
        <v>1</v>
      </c>
      <c r="F214" s="232" t="s">
        <v>270</v>
      </c>
      <c r="G214" s="229"/>
      <c r="H214" s="231" t="s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172</v>
      </c>
      <c r="AU214" s="238" t="s">
        <v>77</v>
      </c>
      <c r="AV214" s="12" t="s">
        <v>75</v>
      </c>
      <c r="AW214" s="12" t="s">
        <v>30</v>
      </c>
      <c r="AX214" s="12" t="s">
        <v>67</v>
      </c>
      <c r="AY214" s="238" t="s">
        <v>154</v>
      </c>
    </row>
    <row r="215" spans="2:51" s="12" customFormat="1" ht="12">
      <c r="B215" s="228"/>
      <c r="C215" s="229"/>
      <c r="D215" s="230" t="s">
        <v>172</v>
      </c>
      <c r="E215" s="231" t="s">
        <v>1</v>
      </c>
      <c r="F215" s="232" t="s">
        <v>281</v>
      </c>
      <c r="G215" s="229"/>
      <c r="H215" s="231" t="s">
        <v>1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172</v>
      </c>
      <c r="AU215" s="238" t="s">
        <v>77</v>
      </c>
      <c r="AV215" s="12" t="s">
        <v>75</v>
      </c>
      <c r="AW215" s="12" t="s">
        <v>30</v>
      </c>
      <c r="AX215" s="12" t="s">
        <v>67</v>
      </c>
      <c r="AY215" s="238" t="s">
        <v>154</v>
      </c>
    </row>
    <row r="216" spans="2:51" s="12" customFormat="1" ht="12">
      <c r="B216" s="228"/>
      <c r="C216" s="229"/>
      <c r="D216" s="230" t="s">
        <v>172</v>
      </c>
      <c r="E216" s="231" t="s">
        <v>1</v>
      </c>
      <c r="F216" s="232" t="s">
        <v>273</v>
      </c>
      <c r="G216" s="229"/>
      <c r="H216" s="231" t="s">
        <v>1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172</v>
      </c>
      <c r="AU216" s="238" t="s">
        <v>77</v>
      </c>
      <c r="AV216" s="12" t="s">
        <v>75</v>
      </c>
      <c r="AW216" s="12" t="s">
        <v>30</v>
      </c>
      <c r="AX216" s="12" t="s">
        <v>67</v>
      </c>
      <c r="AY216" s="238" t="s">
        <v>154</v>
      </c>
    </row>
    <row r="217" spans="2:51" s="13" customFormat="1" ht="12">
      <c r="B217" s="239"/>
      <c r="C217" s="240"/>
      <c r="D217" s="230" t="s">
        <v>172</v>
      </c>
      <c r="E217" s="241" t="s">
        <v>1</v>
      </c>
      <c r="F217" s="242" t="s">
        <v>75</v>
      </c>
      <c r="G217" s="240"/>
      <c r="H217" s="243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172</v>
      </c>
      <c r="AU217" s="249" t="s">
        <v>77</v>
      </c>
      <c r="AV217" s="13" t="s">
        <v>77</v>
      </c>
      <c r="AW217" s="13" t="s">
        <v>30</v>
      </c>
      <c r="AX217" s="13" t="s">
        <v>67</v>
      </c>
      <c r="AY217" s="249" t="s">
        <v>154</v>
      </c>
    </row>
    <row r="218" spans="2:51" s="14" customFormat="1" ht="12">
      <c r="B218" s="250"/>
      <c r="C218" s="251"/>
      <c r="D218" s="230" t="s">
        <v>172</v>
      </c>
      <c r="E218" s="252" t="s">
        <v>1</v>
      </c>
      <c r="F218" s="253" t="s">
        <v>175</v>
      </c>
      <c r="G218" s="251"/>
      <c r="H218" s="254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172</v>
      </c>
      <c r="AU218" s="260" t="s">
        <v>77</v>
      </c>
      <c r="AV218" s="14" t="s">
        <v>161</v>
      </c>
      <c r="AW218" s="14" t="s">
        <v>30</v>
      </c>
      <c r="AX218" s="14" t="s">
        <v>75</v>
      </c>
      <c r="AY218" s="260" t="s">
        <v>154</v>
      </c>
    </row>
    <row r="219" spans="2:65" s="1" customFormat="1" ht="16.5" customHeight="1">
      <c r="B219" s="38"/>
      <c r="C219" s="261" t="s">
        <v>289</v>
      </c>
      <c r="D219" s="261" t="s">
        <v>228</v>
      </c>
      <c r="E219" s="262" t="s">
        <v>290</v>
      </c>
      <c r="F219" s="263" t="s">
        <v>291</v>
      </c>
      <c r="G219" s="264" t="s">
        <v>279</v>
      </c>
      <c r="H219" s="265">
        <v>1</v>
      </c>
      <c r="I219" s="266"/>
      <c r="J219" s="267">
        <f>ROUND(I219*H219,2)</f>
        <v>0</v>
      </c>
      <c r="K219" s="263" t="s">
        <v>1</v>
      </c>
      <c r="L219" s="268"/>
      <c r="M219" s="269" t="s">
        <v>1</v>
      </c>
      <c r="N219" s="270" t="s">
        <v>38</v>
      </c>
      <c r="O219" s="79"/>
      <c r="P219" s="225">
        <f>O219*H219</f>
        <v>0</v>
      </c>
      <c r="Q219" s="225">
        <v>3.637</v>
      </c>
      <c r="R219" s="225">
        <f>Q219*H219</f>
        <v>3.637</v>
      </c>
      <c r="S219" s="225">
        <v>0</v>
      </c>
      <c r="T219" s="226">
        <f>S219*H219</f>
        <v>0</v>
      </c>
      <c r="AR219" s="17" t="s">
        <v>193</v>
      </c>
      <c r="AT219" s="17" t="s">
        <v>228</v>
      </c>
      <c r="AU219" s="17" t="s">
        <v>77</v>
      </c>
      <c r="AY219" s="17" t="s">
        <v>154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75</v>
      </c>
      <c r="BK219" s="227">
        <f>ROUND(I219*H219,2)</f>
        <v>0</v>
      </c>
      <c r="BL219" s="17" t="s">
        <v>161</v>
      </c>
      <c r="BM219" s="17" t="s">
        <v>292</v>
      </c>
    </row>
    <row r="220" spans="2:51" s="12" customFormat="1" ht="12">
      <c r="B220" s="228"/>
      <c r="C220" s="229"/>
      <c r="D220" s="230" t="s">
        <v>172</v>
      </c>
      <c r="E220" s="231" t="s">
        <v>1</v>
      </c>
      <c r="F220" s="232" t="s">
        <v>270</v>
      </c>
      <c r="G220" s="229"/>
      <c r="H220" s="231" t="s">
        <v>1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172</v>
      </c>
      <c r="AU220" s="238" t="s">
        <v>77</v>
      </c>
      <c r="AV220" s="12" t="s">
        <v>75</v>
      </c>
      <c r="AW220" s="12" t="s">
        <v>30</v>
      </c>
      <c r="AX220" s="12" t="s">
        <v>67</v>
      </c>
      <c r="AY220" s="238" t="s">
        <v>154</v>
      </c>
    </row>
    <row r="221" spans="2:51" s="12" customFormat="1" ht="12">
      <c r="B221" s="228"/>
      <c r="C221" s="229"/>
      <c r="D221" s="230" t="s">
        <v>172</v>
      </c>
      <c r="E221" s="231" t="s">
        <v>1</v>
      </c>
      <c r="F221" s="232" t="s">
        <v>281</v>
      </c>
      <c r="G221" s="229"/>
      <c r="H221" s="231" t="s">
        <v>1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172</v>
      </c>
      <c r="AU221" s="238" t="s">
        <v>77</v>
      </c>
      <c r="AV221" s="12" t="s">
        <v>75</v>
      </c>
      <c r="AW221" s="12" t="s">
        <v>30</v>
      </c>
      <c r="AX221" s="12" t="s">
        <v>67</v>
      </c>
      <c r="AY221" s="238" t="s">
        <v>154</v>
      </c>
    </row>
    <row r="222" spans="2:51" s="12" customFormat="1" ht="12">
      <c r="B222" s="228"/>
      <c r="C222" s="229"/>
      <c r="D222" s="230" t="s">
        <v>172</v>
      </c>
      <c r="E222" s="231" t="s">
        <v>1</v>
      </c>
      <c r="F222" s="232" t="s">
        <v>274</v>
      </c>
      <c r="G222" s="229"/>
      <c r="H222" s="231" t="s">
        <v>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172</v>
      </c>
      <c r="AU222" s="238" t="s">
        <v>77</v>
      </c>
      <c r="AV222" s="12" t="s">
        <v>75</v>
      </c>
      <c r="AW222" s="12" t="s">
        <v>30</v>
      </c>
      <c r="AX222" s="12" t="s">
        <v>67</v>
      </c>
      <c r="AY222" s="238" t="s">
        <v>154</v>
      </c>
    </row>
    <row r="223" spans="2:51" s="13" customFormat="1" ht="12">
      <c r="B223" s="239"/>
      <c r="C223" s="240"/>
      <c r="D223" s="230" t="s">
        <v>172</v>
      </c>
      <c r="E223" s="241" t="s">
        <v>1</v>
      </c>
      <c r="F223" s="242" t="s">
        <v>75</v>
      </c>
      <c r="G223" s="240"/>
      <c r="H223" s="243">
        <v>1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172</v>
      </c>
      <c r="AU223" s="249" t="s">
        <v>77</v>
      </c>
      <c r="AV223" s="13" t="s">
        <v>77</v>
      </c>
      <c r="AW223" s="13" t="s">
        <v>30</v>
      </c>
      <c r="AX223" s="13" t="s">
        <v>67</v>
      </c>
      <c r="AY223" s="249" t="s">
        <v>154</v>
      </c>
    </row>
    <row r="224" spans="2:51" s="14" customFormat="1" ht="12">
      <c r="B224" s="250"/>
      <c r="C224" s="251"/>
      <c r="D224" s="230" t="s">
        <v>172</v>
      </c>
      <c r="E224" s="252" t="s">
        <v>1</v>
      </c>
      <c r="F224" s="253" t="s">
        <v>175</v>
      </c>
      <c r="G224" s="251"/>
      <c r="H224" s="254">
        <v>1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172</v>
      </c>
      <c r="AU224" s="260" t="s">
        <v>77</v>
      </c>
      <c r="AV224" s="14" t="s">
        <v>161</v>
      </c>
      <c r="AW224" s="14" t="s">
        <v>30</v>
      </c>
      <c r="AX224" s="14" t="s">
        <v>75</v>
      </c>
      <c r="AY224" s="260" t="s">
        <v>154</v>
      </c>
    </row>
    <row r="225" spans="2:65" s="1" customFormat="1" ht="16.5" customHeight="1">
      <c r="B225" s="38"/>
      <c r="C225" s="261" t="s">
        <v>293</v>
      </c>
      <c r="D225" s="261" t="s">
        <v>228</v>
      </c>
      <c r="E225" s="262" t="s">
        <v>294</v>
      </c>
      <c r="F225" s="263" t="s">
        <v>295</v>
      </c>
      <c r="G225" s="264" t="s">
        <v>279</v>
      </c>
      <c r="H225" s="265">
        <v>2</v>
      </c>
      <c r="I225" s="266"/>
      <c r="J225" s="267">
        <f>ROUND(I225*H225,2)</f>
        <v>0</v>
      </c>
      <c r="K225" s="263" t="s">
        <v>1</v>
      </c>
      <c r="L225" s="268"/>
      <c r="M225" s="269" t="s">
        <v>1</v>
      </c>
      <c r="N225" s="270" t="s">
        <v>38</v>
      </c>
      <c r="O225" s="79"/>
      <c r="P225" s="225">
        <f>O225*H225</f>
        <v>0</v>
      </c>
      <c r="Q225" s="225">
        <v>3.5041</v>
      </c>
      <c r="R225" s="225">
        <f>Q225*H225</f>
        <v>7.0082</v>
      </c>
      <c r="S225" s="225">
        <v>0</v>
      </c>
      <c r="T225" s="226">
        <f>S225*H225</f>
        <v>0</v>
      </c>
      <c r="AR225" s="17" t="s">
        <v>193</v>
      </c>
      <c r="AT225" s="17" t="s">
        <v>228</v>
      </c>
      <c r="AU225" s="17" t="s">
        <v>77</v>
      </c>
      <c r="AY225" s="17" t="s">
        <v>154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75</v>
      </c>
      <c r="BK225" s="227">
        <f>ROUND(I225*H225,2)</f>
        <v>0</v>
      </c>
      <c r="BL225" s="17" t="s">
        <v>161</v>
      </c>
      <c r="BM225" s="17" t="s">
        <v>296</v>
      </c>
    </row>
    <row r="226" spans="2:51" s="12" customFormat="1" ht="12">
      <c r="B226" s="228"/>
      <c r="C226" s="229"/>
      <c r="D226" s="230" t="s">
        <v>172</v>
      </c>
      <c r="E226" s="231" t="s">
        <v>1</v>
      </c>
      <c r="F226" s="232" t="s">
        <v>270</v>
      </c>
      <c r="G226" s="229"/>
      <c r="H226" s="231" t="s">
        <v>1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172</v>
      </c>
      <c r="AU226" s="238" t="s">
        <v>77</v>
      </c>
      <c r="AV226" s="12" t="s">
        <v>75</v>
      </c>
      <c r="AW226" s="12" t="s">
        <v>30</v>
      </c>
      <c r="AX226" s="12" t="s">
        <v>67</v>
      </c>
      <c r="AY226" s="238" t="s">
        <v>154</v>
      </c>
    </row>
    <row r="227" spans="2:51" s="12" customFormat="1" ht="12">
      <c r="B227" s="228"/>
      <c r="C227" s="229"/>
      <c r="D227" s="230" t="s">
        <v>172</v>
      </c>
      <c r="E227" s="231" t="s">
        <v>1</v>
      </c>
      <c r="F227" s="232" t="s">
        <v>281</v>
      </c>
      <c r="G227" s="229"/>
      <c r="H227" s="231" t="s">
        <v>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172</v>
      </c>
      <c r="AU227" s="238" t="s">
        <v>77</v>
      </c>
      <c r="AV227" s="12" t="s">
        <v>75</v>
      </c>
      <c r="AW227" s="12" t="s">
        <v>30</v>
      </c>
      <c r="AX227" s="12" t="s">
        <v>67</v>
      </c>
      <c r="AY227" s="238" t="s">
        <v>154</v>
      </c>
    </row>
    <row r="228" spans="2:51" s="12" customFormat="1" ht="12">
      <c r="B228" s="228"/>
      <c r="C228" s="229"/>
      <c r="D228" s="230" t="s">
        <v>172</v>
      </c>
      <c r="E228" s="231" t="s">
        <v>1</v>
      </c>
      <c r="F228" s="232" t="s">
        <v>275</v>
      </c>
      <c r="G228" s="229"/>
      <c r="H228" s="231" t="s">
        <v>1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172</v>
      </c>
      <c r="AU228" s="238" t="s">
        <v>77</v>
      </c>
      <c r="AV228" s="12" t="s">
        <v>75</v>
      </c>
      <c r="AW228" s="12" t="s">
        <v>30</v>
      </c>
      <c r="AX228" s="12" t="s">
        <v>67</v>
      </c>
      <c r="AY228" s="238" t="s">
        <v>154</v>
      </c>
    </row>
    <row r="229" spans="2:51" s="13" customFormat="1" ht="12">
      <c r="B229" s="239"/>
      <c r="C229" s="240"/>
      <c r="D229" s="230" t="s">
        <v>172</v>
      </c>
      <c r="E229" s="241" t="s">
        <v>1</v>
      </c>
      <c r="F229" s="242" t="s">
        <v>77</v>
      </c>
      <c r="G229" s="240"/>
      <c r="H229" s="243">
        <v>2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172</v>
      </c>
      <c r="AU229" s="249" t="s">
        <v>77</v>
      </c>
      <c r="AV229" s="13" t="s">
        <v>77</v>
      </c>
      <c r="AW229" s="13" t="s">
        <v>30</v>
      </c>
      <c r="AX229" s="13" t="s">
        <v>67</v>
      </c>
      <c r="AY229" s="249" t="s">
        <v>154</v>
      </c>
    </row>
    <row r="230" spans="2:51" s="14" customFormat="1" ht="12">
      <c r="B230" s="250"/>
      <c r="C230" s="251"/>
      <c r="D230" s="230" t="s">
        <v>172</v>
      </c>
      <c r="E230" s="252" t="s">
        <v>1</v>
      </c>
      <c r="F230" s="253" t="s">
        <v>175</v>
      </c>
      <c r="G230" s="251"/>
      <c r="H230" s="254">
        <v>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172</v>
      </c>
      <c r="AU230" s="260" t="s">
        <v>77</v>
      </c>
      <c r="AV230" s="14" t="s">
        <v>161</v>
      </c>
      <c r="AW230" s="14" t="s">
        <v>30</v>
      </c>
      <c r="AX230" s="14" t="s">
        <v>75</v>
      </c>
      <c r="AY230" s="260" t="s">
        <v>154</v>
      </c>
    </row>
    <row r="231" spans="2:65" s="1" customFormat="1" ht="16.5" customHeight="1">
      <c r="B231" s="38"/>
      <c r="C231" s="216" t="s">
        <v>297</v>
      </c>
      <c r="D231" s="216" t="s">
        <v>156</v>
      </c>
      <c r="E231" s="217" t="s">
        <v>298</v>
      </c>
      <c r="F231" s="218" t="s">
        <v>299</v>
      </c>
      <c r="G231" s="219" t="s">
        <v>170</v>
      </c>
      <c r="H231" s="220">
        <v>36</v>
      </c>
      <c r="I231" s="221"/>
      <c r="J231" s="222">
        <f>ROUND(I231*H231,2)</f>
        <v>0</v>
      </c>
      <c r="K231" s="218" t="s">
        <v>1</v>
      </c>
      <c r="L231" s="43"/>
      <c r="M231" s="223" t="s">
        <v>1</v>
      </c>
      <c r="N231" s="224" t="s">
        <v>38</v>
      </c>
      <c r="O231" s="79"/>
      <c r="P231" s="225">
        <f>O231*H231</f>
        <v>0</v>
      </c>
      <c r="Q231" s="225">
        <v>2.45329</v>
      </c>
      <c r="R231" s="225">
        <f>Q231*H231</f>
        <v>88.31844</v>
      </c>
      <c r="S231" s="225">
        <v>0</v>
      </c>
      <c r="T231" s="226">
        <f>S231*H231</f>
        <v>0</v>
      </c>
      <c r="AR231" s="17" t="s">
        <v>161</v>
      </c>
      <c r="AT231" s="17" t="s">
        <v>156</v>
      </c>
      <c r="AU231" s="17" t="s">
        <v>77</v>
      </c>
      <c r="AY231" s="17" t="s">
        <v>154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75</v>
      </c>
      <c r="BK231" s="227">
        <f>ROUND(I231*H231,2)</f>
        <v>0</v>
      </c>
      <c r="BL231" s="17" t="s">
        <v>161</v>
      </c>
      <c r="BM231" s="17" t="s">
        <v>300</v>
      </c>
    </row>
    <row r="232" spans="2:51" s="12" customFormat="1" ht="12">
      <c r="B232" s="228"/>
      <c r="C232" s="229"/>
      <c r="D232" s="230" t="s">
        <v>172</v>
      </c>
      <c r="E232" s="231" t="s">
        <v>1</v>
      </c>
      <c r="F232" s="232" t="s">
        <v>270</v>
      </c>
      <c r="G232" s="229"/>
      <c r="H232" s="231" t="s">
        <v>1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172</v>
      </c>
      <c r="AU232" s="238" t="s">
        <v>77</v>
      </c>
      <c r="AV232" s="12" t="s">
        <v>75</v>
      </c>
      <c r="AW232" s="12" t="s">
        <v>30</v>
      </c>
      <c r="AX232" s="12" t="s">
        <v>67</v>
      </c>
      <c r="AY232" s="238" t="s">
        <v>154</v>
      </c>
    </row>
    <row r="233" spans="2:51" s="12" customFormat="1" ht="12">
      <c r="B233" s="228"/>
      <c r="C233" s="229"/>
      <c r="D233" s="230" t="s">
        <v>172</v>
      </c>
      <c r="E233" s="231" t="s">
        <v>1</v>
      </c>
      <c r="F233" s="232" t="s">
        <v>301</v>
      </c>
      <c r="G233" s="229"/>
      <c r="H233" s="231" t="s">
        <v>1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172</v>
      </c>
      <c r="AU233" s="238" t="s">
        <v>77</v>
      </c>
      <c r="AV233" s="12" t="s">
        <v>75</v>
      </c>
      <c r="AW233" s="12" t="s">
        <v>30</v>
      </c>
      <c r="AX233" s="12" t="s">
        <v>67</v>
      </c>
      <c r="AY233" s="238" t="s">
        <v>154</v>
      </c>
    </row>
    <row r="234" spans="2:51" s="12" customFormat="1" ht="12">
      <c r="B234" s="228"/>
      <c r="C234" s="229"/>
      <c r="D234" s="230" t="s">
        <v>172</v>
      </c>
      <c r="E234" s="231" t="s">
        <v>1</v>
      </c>
      <c r="F234" s="232" t="s">
        <v>302</v>
      </c>
      <c r="G234" s="229"/>
      <c r="H234" s="231" t="s">
        <v>1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172</v>
      </c>
      <c r="AU234" s="238" t="s">
        <v>77</v>
      </c>
      <c r="AV234" s="12" t="s">
        <v>75</v>
      </c>
      <c r="AW234" s="12" t="s">
        <v>30</v>
      </c>
      <c r="AX234" s="12" t="s">
        <v>67</v>
      </c>
      <c r="AY234" s="238" t="s">
        <v>154</v>
      </c>
    </row>
    <row r="235" spans="2:51" s="13" customFormat="1" ht="12">
      <c r="B235" s="239"/>
      <c r="C235" s="240"/>
      <c r="D235" s="230" t="s">
        <v>172</v>
      </c>
      <c r="E235" s="241" t="s">
        <v>1</v>
      </c>
      <c r="F235" s="242" t="s">
        <v>303</v>
      </c>
      <c r="G235" s="240"/>
      <c r="H235" s="243">
        <v>36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172</v>
      </c>
      <c r="AU235" s="249" t="s">
        <v>77</v>
      </c>
      <c r="AV235" s="13" t="s">
        <v>77</v>
      </c>
      <c r="AW235" s="13" t="s">
        <v>30</v>
      </c>
      <c r="AX235" s="13" t="s">
        <v>67</v>
      </c>
      <c r="AY235" s="249" t="s">
        <v>154</v>
      </c>
    </row>
    <row r="236" spans="2:51" s="14" customFormat="1" ht="12">
      <c r="B236" s="250"/>
      <c r="C236" s="251"/>
      <c r="D236" s="230" t="s">
        <v>172</v>
      </c>
      <c r="E236" s="252" t="s">
        <v>1</v>
      </c>
      <c r="F236" s="253" t="s">
        <v>175</v>
      </c>
      <c r="G236" s="251"/>
      <c r="H236" s="254">
        <v>36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AT236" s="260" t="s">
        <v>172</v>
      </c>
      <c r="AU236" s="260" t="s">
        <v>77</v>
      </c>
      <c r="AV236" s="14" t="s">
        <v>161</v>
      </c>
      <c r="AW236" s="14" t="s">
        <v>30</v>
      </c>
      <c r="AX236" s="14" t="s">
        <v>75</v>
      </c>
      <c r="AY236" s="260" t="s">
        <v>154</v>
      </c>
    </row>
    <row r="237" spans="2:65" s="1" customFormat="1" ht="16.5" customHeight="1">
      <c r="B237" s="38"/>
      <c r="C237" s="216" t="s">
        <v>304</v>
      </c>
      <c r="D237" s="216" t="s">
        <v>156</v>
      </c>
      <c r="E237" s="217" t="s">
        <v>305</v>
      </c>
      <c r="F237" s="218" t="s">
        <v>306</v>
      </c>
      <c r="G237" s="219" t="s">
        <v>203</v>
      </c>
      <c r="H237" s="220">
        <v>106.029</v>
      </c>
      <c r="I237" s="221"/>
      <c r="J237" s="222">
        <f>ROUND(I237*H237,2)</f>
        <v>0</v>
      </c>
      <c r="K237" s="218" t="s">
        <v>160</v>
      </c>
      <c r="L237" s="43"/>
      <c r="M237" s="223" t="s">
        <v>1</v>
      </c>
      <c r="N237" s="224" t="s">
        <v>38</v>
      </c>
      <c r="O237" s="79"/>
      <c r="P237" s="225">
        <f>O237*H237</f>
        <v>0</v>
      </c>
      <c r="Q237" s="225">
        <v>0.00264</v>
      </c>
      <c r="R237" s="225">
        <f>Q237*H237</f>
        <v>0.27991656</v>
      </c>
      <c r="S237" s="225">
        <v>0</v>
      </c>
      <c r="T237" s="226">
        <f>S237*H237</f>
        <v>0</v>
      </c>
      <c r="AR237" s="17" t="s">
        <v>161</v>
      </c>
      <c r="AT237" s="17" t="s">
        <v>156</v>
      </c>
      <c r="AU237" s="17" t="s">
        <v>77</v>
      </c>
      <c r="AY237" s="17" t="s">
        <v>154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7" t="s">
        <v>75</v>
      </c>
      <c r="BK237" s="227">
        <f>ROUND(I237*H237,2)</f>
        <v>0</v>
      </c>
      <c r="BL237" s="17" t="s">
        <v>161</v>
      </c>
      <c r="BM237" s="17" t="s">
        <v>307</v>
      </c>
    </row>
    <row r="238" spans="2:51" s="12" customFormat="1" ht="12">
      <c r="B238" s="228"/>
      <c r="C238" s="229"/>
      <c r="D238" s="230" t="s">
        <v>172</v>
      </c>
      <c r="E238" s="231" t="s">
        <v>1</v>
      </c>
      <c r="F238" s="232" t="s">
        <v>270</v>
      </c>
      <c r="G238" s="229"/>
      <c r="H238" s="231" t="s">
        <v>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172</v>
      </c>
      <c r="AU238" s="238" t="s">
        <v>77</v>
      </c>
      <c r="AV238" s="12" t="s">
        <v>75</v>
      </c>
      <c r="AW238" s="12" t="s">
        <v>30</v>
      </c>
      <c r="AX238" s="12" t="s">
        <v>67</v>
      </c>
      <c r="AY238" s="238" t="s">
        <v>154</v>
      </c>
    </row>
    <row r="239" spans="2:51" s="12" customFormat="1" ht="12">
      <c r="B239" s="228"/>
      <c r="C239" s="229"/>
      <c r="D239" s="230" t="s">
        <v>172</v>
      </c>
      <c r="E239" s="231" t="s">
        <v>1</v>
      </c>
      <c r="F239" s="232" t="s">
        <v>308</v>
      </c>
      <c r="G239" s="229"/>
      <c r="H239" s="231" t="s">
        <v>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172</v>
      </c>
      <c r="AU239" s="238" t="s">
        <v>77</v>
      </c>
      <c r="AV239" s="12" t="s">
        <v>75</v>
      </c>
      <c r="AW239" s="12" t="s">
        <v>30</v>
      </c>
      <c r="AX239" s="12" t="s">
        <v>67</v>
      </c>
      <c r="AY239" s="238" t="s">
        <v>154</v>
      </c>
    </row>
    <row r="240" spans="2:51" s="12" customFormat="1" ht="12">
      <c r="B240" s="228"/>
      <c r="C240" s="229"/>
      <c r="D240" s="230" t="s">
        <v>172</v>
      </c>
      <c r="E240" s="231" t="s">
        <v>1</v>
      </c>
      <c r="F240" s="232" t="s">
        <v>302</v>
      </c>
      <c r="G240" s="229"/>
      <c r="H240" s="231" t="s">
        <v>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172</v>
      </c>
      <c r="AU240" s="238" t="s">
        <v>77</v>
      </c>
      <c r="AV240" s="12" t="s">
        <v>75</v>
      </c>
      <c r="AW240" s="12" t="s">
        <v>30</v>
      </c>
      <c r="AX240" s="12" t="s">
        <v>67</v>
      </c>
      <c r="AY240" s="238" t="s">
        <v>154</v>
      </c>
    </row>
    <row r="241" spans="2:51" s="13" customFormat="1" ht="12">
      <c r="B241" s="239"/>
      <c r="C241" s="240"/>
      <c r="D241" s="230" t="s">
        <v>172</v>
      </c>
      <c r="E241" s="241" t="s">
        <v>1</v>
      </c>
      <c r="F241" s="242" t="s">
        <v>309</v>
      </c>
      <c r="G241" s="240"/>
      <c r="H241" s="243">
        <v>106.029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172</v>
      </c>
      <c r="AU241" s="249" t="s">
        <v>77</v>
      </c>
      <c r="AV241" s="13" t="s">
        <v>77</v>
      </c>
      <c r="AW241" s="13" t="s">
        <v>30</v>
      </c>
      <c r="AX241" s="13" t="s">
        <v>67</v>
      </c>
      <c r="AY241" s="249" t="s">
        <v>154</v>
      </c>
    </row>
    <row r="242" spans="2:51" s="14" customFormat="1" ht="12">
      <c r="B242" s="250"/>
      <c r="C242" s="251"/>
      <c r="D242" s="230" t="s">
        <v>172</v>
      </c>
      <c r="E242" s="252" t="s">
        <v>1</v>
      </c>
      <c r="F242" s="253" t="s">
        <v>175</v>
      </c>
      <c r="G242" s="251"/>
      <c r="H242" s="254">
        <v>106.029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AT242" s="260" t="s">
        <v>172</v>
      </c>
      <c r="AU242" s="260" t="s">
        <v>77</v>
      </c>
      <c r="AV242" s="14" t="s">
        <v>161</v>
      </c>
      <c r="AW242" s="14" t="s">
        <v>30</v>
      </c>
      <c r="AX242" s="14" t="s">
        <v>75</v>
      </c>
      <c r="AY242" s="260" t="s">
        <v>154</v>
      </c>
    </row>
    <row r="243" spans="2:65" s="1" customFormat="1" ht="16.5" customHeight="1">
      <c r="B243" s="38"/>
      <c r="C243" s="216" t="s">
        <v>310</v>
      </c>
      <c r="D243" s="216" t="s">
        <v>156</v>
      </c>
      <c r="E243" s="217" t="s">
        <v>311</v>
      </c>
      <c r="F243" s="218" t="s">
        <v>312</v>
      </c>
      <c r="G243" s="219" t="s">
        <v>203</v>
      </c>
      <c r="H243" s="220">
        <v>106.029</v>
      </c>
      <c r="I243" s="221"/>
      <c r="J243" s="222">
        <f>ROUND(I243*H243,2)</f>
        <v>0</v>
      </c>
      <c r="K243" s="218" t="s">
        <v>160</v>
      </c>
      <c r="L243" s="43"/>
      <c r="M243" s="223" t="s">
        <v>1</v>
      </c>
      <c r="N243" s="224" t="s">
        <v>38</v>
      </c>
      <c r="O243" s="7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17" t="s">
        <v>161</v>
      </c>
      <c r="AT243" s="17" t="s">
        <v>156</v>
      </c>
      <c r="AU243" s="17" t="s">
        <v>77</v>
      </c>
      <c r="AY243" s="17" t="s">
        <v>154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7" t="s">
        <v>75</v>
      </c>
      <c r="BK243" s="227">
        <f>ROUND(I243*H243,2)</f>
        <v>0</v>
      </c>
      <c r="BL243" s="17" t="s">
        <v>161</v>
      </c>
      <c r="BM243" s="17" t="s">
        <v>313</v>
      </c>
    </row>
    <row r="244" spans="2:65" s="1" customFormat="1" ht="16.5" customHeight="1">
      <c r="B244" s="38"/>
      <c r="C244" s="216" t="s">
        <v>314</v>
      </c>
      <c r="D244" s="216" t="s">
        <v>156</v>
      </c>
      <c r="E244" s="217" t="s">
        <v>315</v>
      </c>
      <c r="F244" s="218" t="s">
        <v>316</v>
      </c>
      <c r="G244" s="219" t="s">
        <v>196</v>
      </c>
      <c r="H244" s="220">
        <v>2.801</v>
      </c>
      <c r="I244" s="221"/>
      <c r="J244" s="222">
        <f>ROUND(I244*H244,2)</f>
        <v>0</v>
      </c>
      <c r="K244" s="218" t="s">
        <v>160</v>
      </c>
      <c r="L244" s="43"/>
      <c r="M244" s="223" t="s">
        <v>1</v>
      </c>
      <c r="N244" s="224" t="s">
        <v>38</v>
      </c>
      <c r="O244" s="79"/>
      <c r="P244" s="225">
        <f>O244*H244</f>
        <v>0</v>
      </c>
      <c r="Q244" s="225">
        <v>1.06017</v>
      </c>
      <c r="R244" s="225">
        <f>Q244*H244</f>
        <v>2.9695361700000005</v>
      </c>
      <c r="S244" s="225">
        <v>0</v>
      </c>
      <c r="T244" s="226">
        <f>S244*H244</f>
        <v>0</v>
      </c>
      <c r="AR244" s="17" t="s">
        <v>161</v>
      </c>
      <c r="AT244" s="17" t="s">
        <v>156</v>
      </c>
      <c r="AU244" s="17" t="s">
        <v>77</v>
      </c>
      <c r="AY244" s="17" t="s">
        <v>154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7" t="s">
        <v>75</v>
      </c>
      <c r="BK244" s="227">
        <f>ROUND(I244*H244,2)</f>
        <v>0</v>
      </c>
      <c r="BL244" s="17" t="s">
        <v>161</v>
      </c>
      <c r="BM244" s="17" t="s">
        <v>317</v>
      </c>
    </row>
    <row r="245" spans="2:51" s="12" customFormat="1" ht="12">
      <c r="B245" s="228"/>
      <c r="C245" s="229"/>
      <c r="D245" s="230" t="s">
        <v>172</v>
      </c>
      <c r="E245" s="231" t="s">
        <v>1</v>
      </c>
      <c r="F245" s="232" t="s">
        <v>308</v>
      </c>
      <c r="G245" s="229"/>
      <c r="H245" s="231" t="s">
        <v>1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172</v>
      </c>
      <c r="AU245" s="238" t="s">
        <v>77</v>
      </c>
      <c r="AV245" s="12" t="s">
        <v>75</v>
      </c>
      <c r="AW245" s="12" t="s">
        <v>30</v>
      </c>
      <c r="AX245" s="12" t="s">
        <v>67</v>
      </c>
      <c r="AY245" s="238" t="s">
        <v>154</v>
      </c>
    </row>
    <row r="246" spans="2:51" s="12" customFormat="1" ht="12">
      <c r="B246" s="228"/>
      <c r="C246" s="229"/>
      <c r="D246" s="230" t="s">
        <v>172</v>
      </c>
      <c r="E246" s="231" t="s">
        <v>1</v>
      </c>
      <c r="F246" s="232" t="s">
        <v>302</v>
      </c>
      <c r="G246" s="229"/>
      <c r="H246" s="231" t="s">
        <v>1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172</v>
      </c>
      <c r="AU246" s="238" t="s">
        <v>77</v>
      </c>
      <c r="AV246" s="12" t="s">
        <v>75</v>
      </c>
      <c r="AW246" s="12" t="s">
        <v>30</v>
      </c>
      <c r="AX246" s="12" t="s">
        <v>67</v>
      </c>
      <c r="AY246" s="238" t="s">
        <v>154</v>
      </c>
    </row>
    <row r="247" spans="2:51" s="13" customFormat="1" ht="12">
      <c r="B247" s="239"/>
      <c r="C247" s="240"/>
      <c r="D247" s="230" t="s">
        <v>172</v>
      </c>
      <c r="E247" s="241" t="s">
        <v>1</v>
      </c>
      <c r="F247" s="242" t="s">
        <v>318</v>
      </c>
      <c r="G247" s="240"/>
      <c r="H247" s="243">
        <v>2.801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AT247" s="249" t="s">
        <v>172</v>
      </c>
      <c r="AU247" s="249" t="s">
        <v>77</v>
      </c>
      <c r="AV247" s="13" t="s">
        <v>77</v>
      </c>
      <c r="AW247" s="13" t="s">
        <v>30</v>
      </c>
      <c r="AX247" s="13" t="s">
        <v>67</v>
      </c>
      <c r="AY247" s="249" t="s">
        <v>154</v>
      </c>
    </row>
    <row r="248" spans="2:51" s="14" customFormat="1" ht="12">
      <c r="B248" s="250"/>
      <c r="C248" s="251"/>
      <c r="D248" s="230" t="s">
        <v>172</v>
      </c>
      <c r="E248" s="252" t="s">
        <v>1</v>
      </c>
      <c r="F248" s="253" t="s">
        <v>175</v>
      </c>
      <c r="G248" s="251"/>
      <c r="H248" s="254">
        <v>2.801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AT248" s="260" t="s">
        <v>172</v>
      </c>
      <c r="AU248" s="260" t="s">
        <v>77</v>
      </c>
      <c r="AV248" s="14" t="s">
        <v>161</v>
      </c>
      <c r="AW248" s="14" t="s">
        <v>30</v>
      </c>
      <c r="AX248" s="14" t="s">
        <v>75</v>
      </c>
      <c r="AY248" s="260" t="s">
        <v>154</v>
      </c>
    </row>
    <row r="249" spans="2:63" s="11" customFormat="1" ht="22.8" customHeight="1">
      <c r="B249" s="200"/>
      <c r="C249" s="201"/>
      <c r="D249" s="202" t="s">
        <v>66</v>
      </c>
      <c r="E249" s="214" t="s">
        <v>167</v>
      </c>
      <c r="F249" s="214" t="s">
        <v>319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SUM(P250:P475)</f>
        <v>0</v>
      </c>
      <c r="Q249" s="208"/>
      <c r="R249" s="209">
        <f>SUM(R250:R475)</f>
        <v>528.2582427999997</v>
      </c>
      <c r="S249" s="208"/>
      <c r="T249" s="210">
        <f>SUM(T250:T475)</f>
        <v>0</v>
      </c>
      <c r="AR249" s="211" t="s">
        <v>75</v>
      </c>
      <c r="AT249" s="212" t="s">
        <v>66</v>
      </c>
      <c r="AU249" s="212" t="s">
        <v>75</v>
      </c>
      <c r="AY249" s="211" t="s">
        <v>154</v>
      </c>
      <c r="BK249" s="213">
        <f>SUM(BK250:BK475)</f>
        <v>0</v>
      </c>
    </row>
    <row r="250" spans="2:65" s="1" customFormat="1" ht="16.5" customHeight="1">
      <c r="B250" s="38"/>
      <c r="C250" s="216" t="s">
        <v>320</v>
      </c>
      <c r="D250" s="216" t="s">
        <v>156</v>
      </c>
      <c r="E250" s="217" t="s">
        <v>321</v>
      </c>
      <c r="F250" s="218" t="s">
        <v>322</v>
      </c>
      <c r="G250" s="219" t="s">
        <v>268</v>
      </c>
      <c r="H250" s="220">
        <v>15</v>
      </c>
      <c r="I250" s="221"/>
      <c r="J250" s="222">
        <f>ROUND(I250*H250,2)</f>
        <v>0</v>
      </c>
      <c r="K250" s="218" t="s">
        <v>1</v>
      </c>
      <c r="L250" s="43"/>
      <c r="M250" s="223" t="s">
        <v>1</v>
      </c>
      <c r="N250" s="224" t="s">
        <v>38</v>
      </c>
      <c r="O250" s="79"/>
      <c r="P250" s="225">
        <f>O250*H250</f>
        <v>0</v>
      </c>
      <c r="Q250" s="225">
        <v>0.47371</v>
      </c>
      <c r="R250" s="225">
        <f>Q250*H250</f>
        <v>7.105650000000001</v>
      </c>
      <c r="S250" s="225">
        <v>0</v>
      </c>
      <c r="T250" s="226">
        <f>S250*H250</f>
        <v>0</v>
      </c>
      <c r="AR250" s="17" t="s">
        <v>161</v>
      </c>
      <c r="AT250" s="17" t="s">
        <v>156</v>
      </c>
      <c r="AU250" s="17" t="s">
        <v>77</v>
      </c>
      <c r="AY250" s="17" t="s">
        <v>154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75</v>
      </c>
      <c r="BK250" s="227">
        <f>ROUND(I250*H250,2)</f>
        <v>0</v>
      </c>
      <c r="BL250" s="17" t="s">
        <v>161</v>
      </c>
      <c r="BM250" s="17" t="s">
        <v>323</v>
      </c>
    </row>
    <row r="251" spans="2:51" s="12" customFormat="1" ht="12">
      <c r="B251" s="228"/>
      <c r="C251" s="229"/>
      <c r="D251" s="230" t="s">
        <v>172</v>
      </c>
      <c r="E251" s="231" t="s">
        <v>1</v>
      </c>
      <c r="F251" s="232" t="s">
        <v>270</v>
      </c>
      <c r="G251" s="229"/>
      <c r="H251" s="231" t="s">
        <v>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172</v>
      </c>
      <c r="AU251" s="238" t="s">
        <v>77</v>
      </c>
      <c r="AV251" s="12" t="s">
        <v>75</v>
      </c>
      <c r="AW251" s="12" t="s">
        <v>30</v>
      </c>
      <c r="AX251" s="12" t="s">
        <v>67</v>
      </c>
      <c r="AY251" s="238" t="s">
        <v>154</v>
      </c>
    </row>
    <row r="252" spans="2:51" s="12" customFormat="1" ht="12">
      <c r="B252" s="228"/>
      <c r="C252" s="229"/>
      <c r="D252" s="230" t="s">
        <v>172</v>
      </c>
      <c r="E252" s="231" t="s">
        <v>1</v>
      </c>
      <c r="F252" s="232" t="s">
        <v>324</v>
      </c>
      <c r="G252" s="229"/>
      <c r="H252" s="231" t="s">
        <v>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172</v>
      </c>
      <c r="AU252" s="238" t="s">
        <v>77</v>
      </c>
      <c r="AV252" s="12" t="s">
        <v>75</v>
      </c>
      <c r="AW252" s="12" t="s">
        <v>30</v>
      </c>
      <c r="AX252" s="12" t="s">
        <v>67</v>
      </c>
      <c r="AY252" s="238" t="s">
        <v>154</v>
      </c>
    </row>
    <row r="253" spans="2:51" s="13" customFormat="1" ht="12">
      <c r="B253" s="239"/>
      <c r="C253" s="240"/>
      <c r="D253" s="230" t="s">
        <v>172</v>
      </c>
      <c r="E253" s="241" t="s">
        <v>1</v>
      </c>
      <c r="F253" s="242" t="s">
        <v>188</v>
      </c>
      <c r="G253" s="240"/>
      <c r="H253" s="243">
        <v>7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172</v>
      </c>
      <c r="AU253" s="249" t="s">
        <v>77</v>
      </c>
      <c r="AV253" s="13" t="s">
        <v>77</v>
      </c>
      <c r="AW253" s="13" t="s">
        <v>30</v>
      </c>
      <c r="AX253" s="13" t="s">
        <v>67</v>
      </c>
      <c r="AY253" s="249" t="s">
        <v>154</v>
      </c>
    </row>
    <row r="254" spans="2:51" s="12" customFormat="1" ht="12">
      <c r="B254" s="228"/>
      <c r="C254" s="229"/>
      <c r="D254" s="230" t="s">
        <v>172</v>
      </c>
      <c r="E254" s="231" t="s">
        <v>1</v>
      </c>
      <c r="F254" s="232" t="s">
        <v>325</v>
      </c>
      <c r="G254" s="229"/>
      <c r="H254" s="231" t="s">
        <v>1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172</v>
      </c>
      <c r="AU254" s="238" t="s">
        <v>77</v>
      </c>
      <c r="AV254" s="12" t="s">
        <v>75</v>
      </c>
      <c r="AW254" s="12" t="s">
        <v>30</v>
      </c>
      <c r="AX254" s="12" t="s">
        <v>67</v>
      </c>
      <c r="AY254" s="238" t="s">
        <v>154</v>
      </c>
    </row>
    <row r="255" spans="2:51" s="13" customFormat="1" ht="12">
      <c r="B255" s="239"/>
      <c r="C255" s="240"/>
      <c r="D255" s="230" t="s">
        <v>172</v>
      </c>
      <c r="E255" s="241" t="s">
        <v>1</v>
      </c>
      <c r="F255" s="242" t="s">
        <v>179</v>
      </c>
      <c r="G255" s="240"/>
      <c r="H255" s="243">
        <v>5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172</v>
      </c>
      <c r="AU255" s="249" t="s">
        <v>77</v>
      </c>
      <c r="AV255" s="13" t="s">
        <v>77</v>
      </c>
      <c r="AW255" s="13" t="s">
        <v>30</v>
      </c>
      <c r="AX255" s="13" t="s">
        <v>67</v>
      </c>
      <c r="AY255" s="249" t="s">
        <v>154</v>
      </c>
    </row>
    <row r="256" spans="2:51" s="12" customFormat="1" ht="12">
      <c r="B256" s="228"/>
      <c r="C256" s="229"/>
      <c r="D256" s="230" t="s">
        <v>172</v>
      </c>
      <c r="E256" s="231" t="s">
        <v>1</v>
      </c>
      <c r="F256" s="232" t="s">
        <v>326</v>
      </c>
      <c r="G256" s="229"/>
      <c r="H256" s="231" t="s">
        <v>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172</v>
      </c>
      <c r="AU256" s="238" t="s">
        <v>77</v>
      </c>
      <c r="AV256" s="12" t="s">
        <v>75</v>
      </c>
      <c r="AW256" s="12" t="s">
        <v>30</v>
      </c>
      <c r="AX256" s="12" t="s">
        <v>67</v>
      </c>
      <c r="AY256" s="238" t="s">
        <v>154</v>
      </c>
    </row>
    <row r="257" spans="2:51" s="13" customFormat="1" ht="12">
      <c r="B257" s="239"/>
      <c r="C257" s="240"/>
      <c r="D257" s="230" t="s">
        <v>172</v>
      </c>
      <c r="E257" s="241" t="s">
        <v>1</v>
      </c>
      <c r="F257" s="242" t="s">
        <v>75</v>
      </c>
      <c r="G257" s="240"/>
      <c r="H257" s="243">
        <v>1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172</v>
      </c>
      <c r="AU257" s="249" t="s">
        <v>77</v>
      </c>
      <c r="AV257" s="13" t="s">
        <v>77</v>
      </c>
      <c r="AW257" s="13" t="s">
        <v>30</v>
      </c>
      <c r="AX257" s="13" t="s">
        <v>67</v>
      </c>
      <c r="AY257" s="249" t="s">
        <v>154</v>
      </c>
    </row>
    <row r="258" spans="2:51" s="12" customFormat="1" ht="12">
      <c r="B258" s="228"/>
      <c r="C258" s="229"/>
      <c r="D258" s="230" t="s">
        <v>172</v>
      </c>
      <c r="E258" s="231" t="s">
        <v>1</v>
      </c>
      <c r="F258" s="232" t="s">
        <v>327</v>
      </c>
      <c r="G258" s="229"/>
      <c r="H258" s="231" t="s">
        <v>1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172</v>
      </c>
      <c r="AU258" s="238" t="s">
        <v>77</v>
      </c>
      <c r="AV258" s="12" t="s">
        <v>75</v>
      </c>
      <c r="AW258" s="12" t="s">
        <v>30</v>
      </c>
      <c r="AX258" s="12" t="s">
        <v>67</v>
      </c>
      <c r="AY258" s="238" t="s">
        <v>154</v>
      </c>
    </row>
    <row r="259" spans="2:51" s="13" customFormat="1" ht="12">
      <c r="B259" s="239"/>
      <c r="C259" s="240"/>
      <c r="D259" s="230" t="s">
        <v>172</v>
      </c>
      <c r="E259" s="241" t="s">
        <v>1</v>
      </c>
      <c r="F259" s="242" t="s">
        <v>75</v>
      </c>
      <c r="G259" s="240"/>
      <c r="H259" s="243">
        <v>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172</v>
      </c>
      <c r="AU259" s="249" t="s">
        <v>77</v>
      </c>
      <c r="AV259" s="13" t="s">
        <v>77</v>
      </c>
      <c r="AW259" s="13" t="s">
        <v>30</v>
      </c>
      <c r="AX259" s="13" t="s">
        <v>67</v>
      </c>
      <c r="AY259" s="249" t="s">
        <v>154</v>
      </c>
    </row>
    <row r="260" spans="2:51" s="12" customFormat="1" ht="12">
      <c r="B260" s="228"/>
      <c r="C260" s="229"/>
      <c r="D260" s="230" t="s">
        <v>172</v>
      </c>
      <c r="E260" s="231" t="s">
        <v>1</v>
      </c>
      <c r="F260" s="232" t="s">
        <v>328</v>
      </c>
      <c r="G260" s="229"/>
      <c r="H260" s="231" t="s">
        <v>1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172</v>
      </c>
      <c r="AU260" s="238" t="s">
        <v>77</v>
      </c>
      <c r="AV260" s="12" t="s">
        <v>75</v>
      </c>
      <c r="AW260" s="12" t="s">
        <v>30</v>
      </c>
      <c r="AX260" s="12" t="s">
        <v>67</v>
      </c>
      <c r="AY260" s="238" t="s">
        <v>154</v>
      </c>
    </row>
    <row r="261" spans="2:51" s="13" customFormat="1" ht="12">
      <c r="B261" s="239"/>
      <c r="C261" s="240"/>
      <c r="D261" s="230" t="s">
        <v>172</v>
      </c>
      <c r="E261" s="241" t="s">
        <v>1</v>
      </c>
      <c r="F261" s="242" t="s">
        <v>75</v>
      </c>
      <c r="G261" s="240"/>
      <c r="H261" s="243">
        <v>1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172</v>
      </c>
      <c r="AU261" s="249" t="s">
        <v>77</v>
      </c>
      <c r="AV261" s="13" t="s">
        <v>77</v>
      </c>
      <c r="AW261" s="13" t="s">
        <v>30</v>
      </c>
      <c r="AX261" s="13" t="s">
        <v>67</v>
      </c>
      <c r="AY261" s="249" t="s">
        <v>154</v>
      </c>
    </row>
    <row r="262" spans="2:51" s="14" customFormat="1" ht="12">
      <c r="B262" s="250"/>
      <c r="C262" s="251"/>
      <c r="D262" s="230" t="s">
        <v>172</v>
      </c>
      <c r="E262" s="252" t="s">
        <v>1</v>
      </c>
      <c r="F262" s="253" t="s">
        <v>175</v>
      </c>
      <c r="G262" s="251"/>
      <c r="H262" s="254">
        <v>15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172</v>
      </c>
      <c r="AU262" s="260" t="s">
        <v>77</v>
      </c>
      <c r="AV262" s="14" t="s">
        <v>161</v>
      </c>
      <c r="AW262" s="14" t="s">
        <v>30</v>
      </c>
      <c r="AX262" s="14" t="s">
        <v>75</v>
      </c>
      <c r="AY262" s="260" t="s">
        <v>154</v>
      </c>
    </row>
    <row r="263" spans="2:65" s="1" customFormat="1" ht="16.5" customHeight="1">
      <c r="B263" s="38"/>
      <c r="C263" s="261" t="s">
        <v>329</v>
      </c>
      <c r="D263" s="261" t="s">
        <v>228</v>
      </c>
      <c r="E263" s="262" t="s">
        <v>330</v>
      </c>
      <c r="F263" s="263" t="s">
        <v>331</v>
      </c>
      <c r="G263" s="264" t="s">
        <v>279</v>
      </c>
      <c r="H263" s="265">
        <v>7</v>
      </c>
      <c r="I263" s="266"/>
      <c r="J263" s="267">
        <f>ROUND(I263*H263,2)</f>
        <v>0</v>
      </c>
      <c r="K263" s="263" t="s">
        <v>1</v>
      </c>
      <c r="L263" s="268"/>
      <c r="M263" s="269" t="s">
        <v>1</v>
      </c>
      <c r="N263" s="270" t="s">
        <v>38</v>
      </c>
      <c r="O263" s="79"/>
      <c r="P263" s="225">
        <f>O263*H263</f>
        <v>0</v>
      </c>
      <c r="Q263" s="225">
        <v>0.0638</v>
      </c>
      <c r="R263" s="225">
        <f>Q263*H263</f>
        <v>0.4466</v>
      </c>
      <c r="S263" s="225">
        <v>0</v>
      </c>
      <c r="T263" s="226">
        <f>S263*H263</f>
        <v>0</v>
      </c>
      <c r="AR263" s="17" t="s">
        <v>193</v>
      </c>
      <c r="AT263" s="17" t="s">
        <v>228</v>
      </c>
      <c r="AU263" s="17" t="s">
        <v>77</v>
      </c>
      <c r="AY263" s="17" t="s">
        <v>154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7" t="s">
        <v>75</v>
      </c>
      <c r="BK263" s="227">
        <f>ROUND(I263*H263,2)</f>
        <v>0</v>
      </c>
      <c r="BL263" s="17" t="s">
        <v>161</v>
      </c>
      <c r="BM263" s="17" t="s">
        <v>332</v>
      </c>
    </row>
    <row r="264" spans="2:51" s="12" customFormat="1" ht="12">
      <c r="B264" s="228"/>
      <c r="C264" s="229"/>
      <c r="D264" s="230" t="s">
        <v>172</v>
      </c>
      <c r="E264" s="231" t="s">
        <v>1</v>
      </c>
      <c r="F264" s="232" t="s">
        <v>270</v>
      </c>
      <c r="G264" s="229"/>
      <c r="H264" s="231" t="s">
        <v>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172</v>
      </c>
      <c r="AU264" s="238" t="s">
        <v>77</v>
      </c>
      <c r="AV264" s="12" t="s">
        <v>75</v>
      </c>
      <c r="AW264" s="12" t="s">
        <v>30</v>
      </c>
      <c r="AX264" s="12" t="s">
        <v>67</v>
      </c>
      <c r="AY264" s="238" t="s">
        <v>154</v>
      </c>
    </row>
    <row r="265" spans="2:51" s="12" customFormat="1" ht="12">
      <c r="B265" s="228"/>
      <c r="C265" s="229"/>
      <c r="D265" s="230" t="s">
        <v>172</v>
      </c>
      <c r="E265" s="231" t="s">
        <v>1</v>
      </c>
      <c r="F265" s="232" t="s">
        <v>324</v>
      </c>
      <c r="G265" s="229"/>
      <c r="H265" s="231" t="s">
        <v>1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172</v>
      </c>
      <c r="AU265" s="238" t="s">
        <v>77</v>
      </c>
      <c r="AV265" s="12" t="s">
        <v>75</v>
      </c>
      <c r="AW265" s="12" t="s">
        <v>30</v>
      </c>
      <c r="AX265" s="12" t="s">
        <v>67</v>
      </c>
      <c r="AY265" s="238" t="s">
        <v>154</v>
      </c>
    </row>
    <row r="266" spans="2:51" s="13" customFormat="1" ht="12">
      <c r="B266" s="239"/>
      <c r="C266" s="240"/>
      <c r="D266" s="230" t="s">
        <v>172</v>
      </c>
      <c r="E266" s="241" t="s">
        <v>1</v>
      </c>
      <c r="F266" s="242" t="s">
        <v>188</v>
      </c>
      <c r="G266" s="240"/>
      <c r="H266" s="243">
        <v>7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172</v>
      </c>
      <c r="AU266" s="249" t="s">
        <v>77</v>
      </c>
      <c r="AV266" s="13" t="s">
        <v>77</v>
      </c>
      <c r="AW266" s="13" t="s">
        <v>30</v>
      </c>
      <c r="AX266" s="13" t="s">
        <v>67</v>
      </c>
      <c r="AY266" s="249" t="s">
        <v>154</v>
      </c>
    </row>
    <row r="267" spans="2:51" s="12" customFormat="1" ht="12">
      <c r="B267" s="228"/>
      <c r="C267" s="229"/>
      <c r="D267" s="230" t="s">
        <v>172</v>
      </c>
      <c r="E267" s="231" t="s">
        <v>1</v>
      </c>
      <c r="F267" s="232" t="s">
        <v>333</v>
      </c>
      <c r="G267" s="229"/>
      <c r="H267" s="231" t="s">
        <v>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172</v>
      </c>
      <c r="AU267" s="238" t="s">
        <v>77</v>
      </c>
      <c r="AV267" s="12" t="s">
        <v>75</v>
      </c>
      <c r="AW267" s="12" t="s">
        <v>30</v>
      </c>
      <c r="AX267" s="12" t="s">
        <v>67</v>
      </c>
      <c r="AY267" s="238" t="s">
        <v>154</v>
      </c>
    </row>
    <row r="268" spans="2:51" s="12" customFormat="1" ht="12">
      <c r="B268" s="228"/>
      <c r="C268" s="229"/>
      <c r="D268" s="230" t="s">
        <v>172</v>
      </c>
      <c r="E268" s="231" t="s">
        <v>1</v>
      </c>
      <c r="F268" s="232" t="s">
        <v>334</v>
      </c>
      <c r="G268" s="229"/>
      <c r="H268" s="231" t="s">
        <v>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172</v>
      </c>
      <c r="AU268" s="238" t="s">
        <v>77</v>
      </c>
      <c r="AV268" s="12" t="s">
        <v>75</v>
      </c>
      <c r="AW268" s="12" t="s">
        <v>30</v>
      </c>
      <c r="AX268" s="12" t="s">
        <v>67</v>
      </c>
      <c r="AY268" s="238" t="s">
        <v>154</v>
      </c>
    </row>
    <row r="269" spans="2:51" s="12" customFormat="1" ht="12">
      <c r="B269" s="228"/>
      <c r="C269" s="229"/>
      <c r="D269" s="230" t="s">
        <v>172</v>
      </c>
      <c r="E269" s="231" t="s">
        <v>1</v>
      </c>
      <c r="F269" s="232" t="s">
        <v>335</v>
      </c>
      <c r="G269" s="229"/>
      <c r="H269" s="231" t="s">
        <v>1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172</v>
      </c>
      <c r="AU269" s="238" t="s">
        <v>77</v>
      </c>
      <c r="AV269" s="12" t="s">
        <v>75</v>
      </c>
      <c r="AW269" s="12" t="s">
        <v>30</v>
      </c>
      <c r="AX269" s="12" t="s">
        <v>67</v>
      </c>
      <c r="AY269" s="238" t="s">
        <v>154</v>
      </c>
    </row>
    <row r="270" spans="2:51" s="12" customFormat="1" ht="12">
      <c r="B270" s="228"/>
      <c r="C270" s="229"/>
      <c r="D270" s="230" t="s">
        <v>172</v>
      </c>
      <c r="E270" s="231" t="s">
        <v>1</v>
      </c>
      <c r="F270" s="232" t="s">
        <v>336</v>
      </c>
      <c r="G270" s="229"/>
      <c r="H270" s="231" t="s">
        <v>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172</v>
      </c>
      <c r="AU270" s="238" t="s">
        <v>77</v>
      </c>
      <c r="AV270" s="12" t="s">
        <v>75</v>
      </c>
      <c r="AW270" s="12" t="s">
        <v>30</v>
      </c>
      <c r="AX270" s="12" t="s">
        <v>67</v>
      </c>
      <c r="AY270" s="238" t="s">
        <v>154</v>
      </c>
    </row>
    <row r="271" spans="2:51" s="12" customFormat="1" ht="12">
      <c r="B271" s="228"/>
      <c r="C271" s="229"/>
      <c r="D271" s="230" t="s">
        <v>172</v>
      </c>
      <c r="E271" s="231" t="s">
        <v>1</v>
      </c>
      <c r="F271" s="232" t="s">
        <v>337</v>
      </c>
      <c r="G271" s="229"/>
      <c r="H271" s="231" t="s">
        <v>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172</v>
      </c>
      <c r="AU271" s="238" t="s">
        <v>77</v>
      </c>
      <c r="AV271" s="12" t="s">
        <v>75</v>
      </c>
      <c r="AW271" s="12" t="s">
        <v>30</v>
      </c>
      <c r="AX271" s="12" t="s">
        <v>67</v>
      </c>
      <c r="AY271" s="238" t="s">
        <v>154</v>
      </c>
    </row>
    <row r="272" spans="2:51" s="12" customFormat="1" ht="12">
      <c r="B272" s="228"/>
      <c r="C272" s="229"/>
      <c r="D272" s="230" t="s">
        <v>172</v>
      </c>
      <c r="E272" s="231" t="s">
        <v>1</v>
      </c>
      <c r="F272" s="232" t="s">
        <v>338</v>
      </c>
      <c r="G272" s="229"/>
      <c r="H272" s="231" t="s">
        <v>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172</v>
      </c>
      <c r="AU272" s="238" t="s">
        <v>77</v>
      </c>
      <c r="AV272" s="12" t="s">
        <v>75</v>
      </c>
      <c r="AW272" s="12" t="s">
        <v>30</v>
      </c>
      <c r="AX272" s="12" t="s">
        <v>67</v>
      </c>
      <c r="AY272" s="238" t="s">
        <v>154</v>
      </c>
    </row>
    <row r="273" spans="2:51" s="12" customFormat="1" ht="12">
      <c r="B273" s="228"/>
      <c r="C273" s="229"/>
      <c r="D273" s="230" t="s">
        <v>172</v>
      </c>
      <c r="E273" s="231" t="s">
        <v>1</v>
      </c>
      <c r="F273" s="232" t="s">
        <v>339</v>
      </c>
      <c r="G273" s="229"/>
      <c r="H273" s="231" t="s">
        <v>1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172</v>
      </c>
      <c r="AU273" s="238" t="s">
        <v>77</v>
      </c>
      <c r="AV273" s="12" t="s">
        <v>75</v>
      </c>
      <c r="AW273" s="12" t="s">
        <v>30</v>
      </c>
      <c r="AX273" s="12" t="s">
        <v>67</v>
      </c>
      <c r="AY273" s="238" t="s">
        <v>154</v>
      </c>
    </row>
    <row r="274" spans="2:51" s="12" customFormat="1" ht="12">
      <c r="B274" s="228"/>
      <c r="C274" s="229"/>
      <c r="D274" s="230" t="s">
        <v>172</v>
      </c>
      <c r="E274" s="231" t="s">
        <v>1</v>
      </c>
      <c r="F274" s="232" t="s">
        <v>340</v>
      </c>
      <c r="G274" s="229"/>
      <c r="H274" s="231" t="s">
        <v>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172</v>
      </c>
      <c r="AU274" s="238" t="s">
        <v>77</v>
      </c>
      <c r="AV274" s="12" t="s">
        <v>75</v>
      </c>
      <c r="AW274" s="12" t="s">
        <v>30</v>
      </c>
      <c r="AX274" s="12" t="s">
        <v>67</v>
      </c>
      <c r="AY274" s="238" t="s">
        <v>154</v>
      </c>
    </row>
    <row r="275" spans="2:51" s="12" customFormat="1" ht="12">
      <c r="B275" s="228"/>
      <c r="C275" s="229"/>
      <c r="D275" s="230" t="s">
        <v>172</v>
      </c>
      <c r="E275" s="231" t="s">
        <v>1</v>
      </c>
      <c r="F275" s="232" t="s">
        <v>339</v>
      </c>
      <c r="G275" s="229"/>
      <c r="H275" s="231" t="s">
        <v>1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172</v>
      </c>
      <c r="AU275" s="238" t="s">
        <v>77</v>
      </c>
      <c r="AV275" s="12" t="s">
        <v>75</v>
      </c>
      <c r="AW275" s="12" t="s">
        <v>30</v>
      </c>
      <c r="AX275" s="12" t="s">
        <v>67</v>
      </c>
      <c r="AY275" s="238" t="s">
        <v>154</v>
      </c>
    </row>
    <row r="276" spans="2:51" s="12" customFormat="1" ht="12">
      <c r="B276" s="228"/>
      <c r="C276" s="229"/>
      <c r="D276" s="230" t="s">
        <v>172</v>
      </c>
      <c r="E276" s="231" t="s">
        <v>1</v>
      </c>
      <c r="F276" s="232" t="s">
        <v>341</v>
      </c>
      <c r="G276" s="229"/>
      <c r="H276" s="231" t="s">
        <v>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172</v>
      </c>
      <c r="AU276" s="238" t="s">
        <v>77</v>
      </c>
      <c r="AV276" s="12" t="s">
        <v>75</v>
      </c>
      <c r="AW276" s="12" t="s">
        <v>30</v>
      </c>
      <c r="AX276" s="12" t="s">
        <v>67</v>
      </c>
      <c r="AY276" s="238" t="s">
        <v>154</v>
      </c>
    </row>
    <row r="277" spans="2:51" s="12" customFormat="1" ht="12">
      <c r="B277" s="228"/>
      <c r="C277" s="229"/>
      <c r="D277" s="230" t="s">
        <v>172</v>
      </c>
      <c r="E277" s="231" t="s">
        <v>1</v>
      </c>
      <c r="F277" s="232" t="s">
        <v>339</v>
      </c>
      <c r="G277" s="229"/>
      <c r="H277" s="231" t="s">
        <v>1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172</v>
      </c>
      <c r="AU277" s="238" t="s">
        <v>77</v>
      </c>
      <c r="AV277" s="12" t="s">
        <v>75</v>
      </c>
      <c r="AW277" s="12" t="s">
        <v>30</v>
      </c>
      <c r="AX277" s="12" t="s">
        <v>67</v>
      </c>
      <c r="AY277" s="238" t="s">
        <v>154</v>
      </c>
    </row>
    <row r="278" spans="2:51" s="14" customFormat="1" ht="12">
      <c r="B278" s="250"/>
      <c r="C278" s="251"/>
      <c r="D278" s="230" t="s">
        <v>172</v>
      </c>
      <c r="E278" s="252" t="s">
        <v>1</v>
      </c>
      <c r="F278" s="253" t="s">
        <v>175</v>
      </c>
      <c r="G278" s="251"/>
      <c r="H278" s="254">
        <v>7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172</v>
      </c>
      <c r="AU278" s="260" t="s">
        <v>77</v>
      </c>
      <c r="AV278" s="14" t="s">
        <v>161</v>
      </c>
      <c r="AW278" s="14" t="s">
        <v>30</v>
      </c>
      <c r="AX278" s="14" t="s">
        <v>75</v>
      </c>
      <c r="AY278" s="260" t="s">
        <v>154</v>
      </c>
    </row>
    <row r="279" spans="2:65" s="1" customFormat="1" ht="16.5" customHeight="1">
      <c r="B279" s="38"/>
      <c r="C279" s="261" t="s">
        <v>342</v>
      </c>
      <c r="D279" s="261" t="s">
        <v>228</v>
      </c>
      <c r="E279" s="262" t="s">
        <v>343</v>
      </c>
      <c r="F279" s="263" t="s">
        <v>344</v>
      </c>
      <c r="G279" s="264" t="s">
        <v>279</v>
      </c>
      <c r="H279" s="265">
        <v>5</v>
      </c>
      <c r="I279" s="266"/>
      <c r="J279" s="267">
        <f>ROUND(I279*H279,2)</f>
        <v>0</v>
      </c>
      <c r="K279" s="263" t="s">
        <v>1</v>
      </c>
      <c r="L279" s="268"/>
      <c r="M279" s="269" t="s">
        <v>1</v>
      </c>
      <c r="N279" s="270" t="s">
        <v>38</v>
      </c>
      <c r="O279" s="79"/>
      <c r="P279" s="225">
        <f>O279*H279</f>
        <v>0</v>
      </c>
      <c r="Q279" s="225">
        <v>0.0638</v>
      </c>
      <c r="R279" s="225">
        <f>Q279*H279</f>
        <v>0.31899999999999995</v>
      </c>
      <c r="S279" s="225">
        <v>0</v>
      </c>
      <c r="T279" s="226">
        <f>S279*H279</f>
        <v>0</v>
      </c>
      <c r="AR279" s="17" t="s">
        <v>193</v>
      </c>
      <c r="AT279" s="17" t="s">
        <v>228</v>
      </c>
      <c r="AU279" s="17" t="s">
        <v>77</v>
      </c>
      <c r="AY279" s="17" t="s">
        <v>154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7" t="s">
        <v>75</v>
      </c>
      <c r="BK279" s="227">
        <f>ROUND(I279*H279,2)</f>
        <v>0</v>
      </c>
      <c r="BL279" s="17" t="s">
        <v>161</v>
      </c>
      <c r="BM279" s="17" t="s">
        <v>345</v>
      </c>
    </row>
    <row r="280" spans="2:51" s="12" customFormat="1" ht="12">
      <c r="B280" s="228"/>
      <c r="C280" s="229"/>
      <c r="D280" s="230" t="s">
        <v>172</v>
      </c>
      <c r="E280" s="231" t="s">
        <v>1</v>
      </c>
      <c r="F280" s="232" t="s">
        <v>270</v>
      </c>
      <c r="G280" s="229"/>
      <c r="H280" s="231" t="s">
        <v>1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172</v>
      </c>
      <c r="AU280" s="238" t="s">
        <v>77</v>
      </c>
      <c r="AV280" s="12" t="s">
        <v>75</v>
      </c>
      <c r="AW280" s="12" t="s">
        <v>30</v>
      </c>
      <c r="AX280" s="12" t="s">
        <v>67</v>
      </c>
      <c r="AY280" s="238" t="s">
        <v>154</v>
      </c>
    </row>
    <row r="281" spans="2:51" s="12" customFormat="1" ht="12">
      <c r="B281" s="228"/>
      <c r="C281" s="229"/>
      <c r="D281" s="230" t="s">
        <v>172</v>
      </c>
      <c r="E281" s="231" t="s">
        <v>1</v>
      </c>
      <c r="F281" s="232" t="s">
        <v>325</v>
      </c>
      <c r="G281" s="229"/>
      <c r="H281" s="231" t="s">
        <v>1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172</v>
      </c>
      <c r="AU281" s="238" t="s">
        <v>77</v>
      </c>
      <c r="AV281" s="12" t="s">
        <v>75</v>
      </c>
      <c r="AW281" s="12" t="s">
        <v>30</v>
      </c>
      <c r="AX281" s="12" t="s">
        <v>67</v>
      </c>
      <c r="AY281" s="238" t="s">
        <v>154</v>
      </c>
    </row>
    <row r="282" spans="2:51" s="13" customFormat="1" ht="12">
      <c r="B282" s="239"/>
      <c r="C282" s="240"/>
      <c r="D282" s="230" t="s">
        <v>172</v>
      </c>
      <c r="E282" s="241" t="s">
        <v>1</v>
      </c>
      <c r="F282" s="242" t="s">
        <v>179</v>
      </c>
      <c r="G282" s="240"/>
      <c r="H282" s="243">
        <v>5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172</v>
      </c>
      <c r="AU282" s="249" t="s">
        <v>77</v>
      </c>
      <c r="AV282" s="13" t="s">
        <v>77</v>
      </c>
      <c r="AW282" s="13" t="s">
        <v>30</v>
      </c>
      <c r="AX282" s="13" t="s">
        <v>67</v>
      </c>
      <c r="AY282" s="249" t="s">
        <v>154</v>
      </c>
    </row>
    <row r="283" spans="2:51" s="12" customFormat="1" ht="12">
      <c r="B283" s="228"/>
      <c r="C283" s="229"/>
      <c r="D283" s="230" t="s">
        <v>172</v>
      </c>
      <c r="E283" s="231" t="s">
        <v>1</v>
      </c>
      <c r="F283" s="232" t="s">
        <v>333</v>
      </c>
      <c r="G283" s="229"/>
      <c r="H283" s="231" t="s">
        <v>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172</v>
      </c>
      <c r="AU283" s="238" t="s">
        <v>77</v>
      </c>
      <c r="AV283" s="12" t="s">
        <v>75</v>
      </c>
      <c r="AW283" s="12" t="s">
        <v>30</v>
      </c>
      <c r="AX283" s="12" t="s">
        <v>67</v>
      </c>
      <c r="AY283" s="238" t="s">
        <v>154</v>
      </c>
    </row>
    <row r="284" spans="2:51" s="12" customFormat="1" ht="12">
      <c r="B284" s="228"/>
      <c r="C284" s="229"/>
      <c r="D284" s="230" t="s">
        <v>172</v>
      </c>
      <c r="E284" s="231" t="s">
        <v>1</v>
      </c>
      <c r="F284" s="232" t="s">
        <v>334</v>
      </c>
      <c r="G284" s="229"/>
      <c r="H284" s="231" t="s">
        <v>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172</v>
      </c>
      <c r="AU284" s="238" t="s">
        <v>77</v>
      </c>
      <c r="AV284" s="12" t="s">
        <v>75</v>
      </c>
      <c r="AW284" s="12" t="s">
        <v>30</v>
      </c>
      <c r="AX284" s="12" t="s">
        <v>67</v>
      </c>
      <c r="AY284" s="238" t="s">
        <v>154</v>
      </c>
    </row>
    <row r="285" spans="2:51" s="12" customFormat="1" ht="12">
      <c r="B285" s="228"/>
      <c r="C285" s="229"/>
      <c r="D285" s="230" t="s">
        <v>172</v>
      </c>
      <c r="E285" s="231" t="s">
        <v>1</v>
      </c>
      <c r="F285" s="232" t="s">
        <v>335</v>
      </c>
      <c r="G285" s="229"/>
      <c r="H285" s="231" t="s">
        <v>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172</v>
      </c>
      <c r="AU285" s="238" t="s">
        <v>77</v>
      </c>
      <c r="AV285" s="12" t="s">
        <v>75</v>
      </c>
      <c r="AW285" s="12" t="s">
        <v>30</v>
      </c>
      <c r="AX285" s="12" t="s">
        <v>67</v>
      </c>
      <c r="AY285" s="238" t="s">
        <v>154</v>
      </c>
    </row>
    <row r="286" spans="2:51" s="12" customFormat="1" ht="12">
      <c r="B286" s="228"/>
      <c r="C286" s="229"/>
      <c r="D286" s="230" t="s">
        <v>172</v>
      </c>
      <c r="E286" s="231" t="s">
        <v>1</v>
      </c>
      <c r="F286" s="232" t="s">
        <v>336</v>
      </c>
      <c r="G286" s="229"/>
      <c r="H286" s="231" t="s">
        <v>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172</v>
      </c>
      <c r="AU286" s="238" t="s">
        <v>77</v>
      </c>
      <c r="AV286" s="12" t="s">
        <v>75</v>
      </c>
      <c r="AW286" s="12" t="s">
        <v>30</v>
      </c>
      <c r="AX286" s="12" t="s">
        <v>67</v>
      </c>
      <c r="AY286" s="238" t="s">
        <v>154</v>
      </c>
    </row>
    <row r="287" spans="2:51" s="12" customFormat="1" ht="12">
      <c r="B287" s="228"/>
      <c r="C287" s="229"/>
      <c r="D287" s="230" t="s">
        <v>172</v>
      </c>
      <c r="E287" s="231" t="s">
        <v>1</v>
      </c>
      <c r="F287" s="232" t="s">
        <v>346</v>
      </c>
      <c r="G287" s="229"/>
      <c r="H287" s="231" t="s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172</v>
      </c>
      <c r="AU287" s="238" t="s">
        <v>77</v>
      </c>
      <c r="AV287" s="12" t="s">
        <v>75</v>
      </c>
      <c r="AW287" s="12" t="s">
        <v>30</v>
      </c>
      <c r="AX287" s="12" t="s">
        <v>67</v>
      </c>
      <c r="AY287" s="238" t="s">
        <v>154</v>
      </c>
    </row>
    <row r="288" spans="2:51" s="12" customFormat="1" ht="12">
      <c r="B288" s="228"/>
      <c r="C288" s="229"/>
      <c r="D288" s="230" t="s">
        <v>172</v>
      </c>
      <c r="E288" s="231" t="s">
        <v>1</v>
      </c>
      <c r="F288" s="232" t="s">
        <v>340</v>
      </c>
      <c r="G288" s="229"/>
      <c r="H288" s="231" t="s">
        <v>1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172</v>
      </c>
      <c r="AU288" s="238" t="s">
        <v>77</v>
      </c>
      <c r="AV288" s="12" t="s">
        <v>75</v>
      </c>
      <c r="AW288" s="12" t="s">
        <v>30</v>
      </c>
      <c r="AX288" s="12" t="s">
        <v>67</v>
      </c>
      <c r="AY288" s="238" t="s">
        <v>154</v>
      </c>
    </row>
    <row r="289" spans="2:51" s="12" customFormat="1" ht="12">
      <c r="B289" s="228"/>
      <c r="C289" s="229"/>
      <c r="D289" s="230" t="s">
        <v>172</v>
      </c>
      <c r="E289" s="231" t="s">
        <v>1</v>
      </c>
      <c r="F289" s="232" t="s">
        <v>339</v>
      </c>
      <c r="G289" s="229"/>
      <c r="H289" s="231" t="s">
        <v>1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172</v>
      </c>
      <c r="AU289" s="238" t="s">
        <v>77</v>
      </c>
      <c r="AV289" s="12" t="s">
        <v>75</v>
      </c>
      <c r="AW289" s="12" t="s">
        <v>30</v>
      </c>
      <c r="AX289" s="12" t="s">
        <v>67</v>
      </c>
      <c r="AY289" s="238" t="s">
        <v>154</v>
      </c>
    </row>
    <row r="290" spans="2:51" s="14" customFormat="1" ht="12">
      <c r="B290" s="250"/>
      <c r="C290" s="251"/>
      <c r="D290" s="230" t="s">
        <v>172</v>
      </c>
      <c r="E290" s="252" t="s">
        <v>1</v>
      </c>
      <c r="F290" s="253" t="s">
        <v>175</v>
      </c>
      <c r="G290" s="251"/>
      <c r="H290" s="254">
        <v>5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AT290" s="260" t="s">
        <v>172</v>
      </c>
      <c r="AU290" s="260" t="s">
        <v>77</v>
      </c>
      <c r="AV290" s="14" t="s">
        <v>161</v>
      </c>
      <c r="AW290" s="14" t="s">
        <v>30</v>
      </c>
      <c r="AX290" s="14" t="s">
        <v>75</v>
      </c>
      <c r="AY290" s="260" t="s">
        <v>154</v>
      </c>
    </row>
    <row r="291" spans="2:65" s="1" customFormat="1" ht="16.5" customHeight="1">
      <c r="B291" s="38"/>
      <c r="C291" s="261" t="s">
        <v>347</v>
      </c>
      <c r="D291" s="261" t="s">
        <v>228</v>
      </c>
      <c r="E291" s="262" t="s">
        <v>348</v>
      </c>
      <c r="F291" s="263" t="s">
        <v>349</v>
      </c>
      <c r="G291" s="264" t="s">
        <v>279</v>
      </c>
      <c r="H291" s="265">
        <v>1</v>
      </c>
      <c r="I291" s="266"/>
      <c r="J291" s="267">
        <f>ROUND(I291*H291,2)</f>
        <v>0</v>
      </c>
      <c r="K291" s="263" t="s">
        <v>1</v>
      </c>
      <c r="L291" s="268"/>
      <c r="M291" s="269" t="s">
        <v>1</v>
      </c>
      <c r="N291" s="270" t="s">
        <v>38</v>
      </c>
      <c r="O291" s="79"/>
      <c r="P291" s="225">
        <f>O291*H291</f>
        <v>0</v>
      </c>
      <c r="Q291" s="225">
        <v>0.0638</v>
      </c>
      <c r="R291" s="225">
        <f>Q291*H291</f>
        <v>0.0638</v>
      </c>
      <c r="S291" s="225">
        <v>0</v>
      </c>
      <c r="T291" s="226">
        <f>S291*H291</f>
        <v>0</v>
      </c>
      <c r="AR291" s="17" t="s">
        <v>193</v>
      </c>
      <c r="AT291" s="17" t="s">
        <v>228</v>
      </c>
      <c r="AU291" s="17" t="s">
        <v>77</v>
      </c>
      <c r="AY291" s="17" t="s">
        <v>154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7" t="s">
        <v>75</v>
      </c>
      <c r="BK291" s="227">
        <f>ROUND(I291*H291,2)</f>
        <v>0</v>
      </c>
      <c r="BL291" s="17" t="s">
        <v>161</v>
      </c>
      <c r="BM291" s="17" t="s">
        <v>350</v>
      </c>
    </row>
    <row r="292" spans="2:51" s="12" customFormat="1" ht="12">
      <c r="B292" s="228"/>
      <c r="C292" s="229"/>
      <c r="D292" s="230" t="s">
        <v>172</v>
      </c>
      <c r="E292" s="231" t="s">
        <v>1</v>
      </c>
      <c r="F292" s="232" t="s">
        <v>270</v>
      </c>
      <c r="G292" s="229"/>
      <c r="H292" s="231" t="s">
        <v>1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172</v>
      </c>
      <c r="AU292" s="238" t="s">
        <v>77</v>
      </c>
      <c r="AV292" s="12" t="s">
        <v>75</v>
      </c>
      <c r="AW292" s="12" t="s">
        <v>30</v>
      </c>
      <c r="AX292" s="12" t="s">
        <v>67</v>
      </c>
      <c r="AY292" s="238" t="s">
        <v>154</v>
      </c>
    </row>
    <row r="293" spans="2:51" s="12" customFormat="1" ht="12">
      <c r="B293" s="228"/>
      <c r="C293" s="229"/>
      <c r="D293" s="230" t="s">
        <v>172</v>
      </c>
      <c r="E293" s="231" t="s">
        <v>1</v>
      </c>
      <c r="F293" s="232" t="s">
        <v>326</v>
      </c>
      <c r="G293" s="229"/>
      <c r="H293" s="231" t="s">
        <v>1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172</v>
      </c>
      <c r="AU293" s="238" t="s">
        <v>77</v>
      </c>
      <c r="AV293" s="12" t="s">
        <v>75</v>
      </c>
      <c r="AW293" s="12" t="s">
        <v>30</v>
      </c>
      <c r="AX293" s="12" t="s">
        <v>67</v>
      </c>
      <c r="AY293" s="238" t="s">
        <v>154</v>
      </c>
    </row>
    <row r="294" spans="2:51" s="13" customFormat="1" ht="12">
      <c r="B294" s="239"/>
      <c r="C294" s="240"/>
      <c r="D294" s="230" t="s">
        <v>172</v>
      </c>
      <c r="E294" s="241" t="s">
        <v>1</v>
      </c>
      <c r="F294" s="242" t="s">
        <v>75</v>
      </c>
      <c r="G294" s="240"/>
      <c r="H294" s="243">
        <v>1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172</v>
      </c>
      <c r="AU294" s="249" t="s">
        <v>77</v>
      </c>
      <c r="AV294" s="13" t="s">
        <v>77</v>
      </c>
      <c r="AW294" s="13" t="s">
        <v>30</v>
      </c>
      <c r="AX294" s="13" t="s">
        <v>67</v>
      </c>
      <c r="AY294" s="249" t="s">
        <v>154</v>
      </c>
    </row>
    <row r="295" spans="2:51" s="12" customFormat="1" ht="12">
      <c r="B295" s="228"/>
      <c r="C295" s="229"/>
      <c r="D295" s="230" t="s">
        <v>172</v>
      </c>
      <c r="E295" s="231" t="s">
        <v>1</v>
      </c>
      <c r="F295" s="232" t="s">
        <v>333</v>
      </c>
      <c r="G295" s="229"/>
      <c r="H295" s="231" t="s">
        <v>1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172</v>
      </c>
      <c r="AU295" s="238" t="s">
        <v>77</v>
      </c>
      <c r="AV295" s="12" t="s">
        <v>75</v>
      </c>
      <c r="AW295" s="12" t="s">
        <v>30</v>
      </c>
      <c r="AX295" s="12" t="s">
        <v>67</v>
      </c>
      <c r="AY295" s="238" t="s">
        <v>154</v>
      </c>
    </row>
    <row r="296" spans="2:51" s="12" customFormat="1" ht="12">
      <c r="B296" s="228"/>
      <c r="C296" s="229"/>
      <c r="D296" s="230" t="s">
        <v>172</v>
      </c>
      <c r="E296" s="231" t="s">
        <v>1</v>
      </c>
      <c r="F296" s="232" t="s">
        <v>334</v>
      </c>
      <c r="G296" s="229"/>
      <c r="H296" s="231" t="s">
        <v>1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172</v>
      </c>
      <c r="AU296" s="238" t="s">
        <v>77</v>
      </c>
      <c r="AV296" s="12" t="s">
        <v>75</v>
      </c>
      <c r="AW296" s="12" t="s">
        <v>30</v>
      </c>
      <c r="AX296" s="12" t="s">
        <v>67</v>
      </c>
      <c r="AY296" s="238" t="s">
        <v>154</v>
      </c>
    </row>
    <row r="297" spans="2:51" s="12" customFormat="1" ht="12">
      <c r="B297" s="228"/>
      <c r="C297" s="229"/>
      <c r="D297" s="230" t="s">
        <v>172</v>
      </c>
      <c r="E297" s="231" t="s">
        <v>1</v>
      </c>
      <c r="F297" s="232" t="s">
        <v>335</v>
      </c>
      <c r="G297" s="229"/>
      <c r="H297" s="231" t="s">
        <v>1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172</v>
      </c>
      <c r="AU297" s="238" t="s">
        <v>77</v>
      </c>
      <c r="AV297" s="12" t="s">
        <v>75</v>
      </c>
      <c r="AW297" s="12" t="s">
        <v>30</v>
      </c>
      <c r="AX297" s="12" t="s">
        <v>67</v>
      </c>
      <c r="AY297" s="238" t="s">
        <v>154</v>
      </c>
    </row>
    <row r="298" spans="2:51" s="12" customFormat="1" ht="12">
      <c r="B298" s="228"/>
      <c r="C298" s="229"/>
      <c r="D298" s="230" t="s">
        <v>172</v>
      </c>
      <c r="E298" s="231" t="s">
        <v>1</v>
      </c>
      <c r="F298" s="232" t="s">
        <v>336</v>
      </c>
      <c r="G298" s="229"/>
      <c r="H298" s="231" t="s">
        <v>1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172</v>
      </c>
      <c r="AU298" s="238" t="s">
        <v>77</v>
      </c>
      <c r="AV298" s="12" t="s">
        <v>75</v>
      </c>
      <c r="AW298" s="12" t="s">
        <v>30</v>
      </c>
      <c r="AX298" s="12" t="s">
        <v>67</v>
      </c>
      <c r="AY298" s="238" t="s">
        <v>154</v>
      </c>
    </row>
    <row r="299" spans="2:51" s="12" customFormat="1" ht="12">
      <c r="B299" s="228"/>
      <c r="C299" s="229"/>
      <c r="D299" s="230" t="s">
        <v>172</v>
      </c>
      <c r="E299" s="231" t="s">
        <v>1</v>
      </c>
      <c r="F299" s="232" t="s">
        <v>351</v>
      </c>
      <c r="G299" s="229"/>
      <c r="H299" s="231" t="s">
        <v>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172</v>
      </c>
      <c r="AU299" s="238" t="s">
        <v>77</v>
      </c>
      <c r="AV299" s="12" t="s">
        <v>75</v>
      </c>
      <c r="AW299" s="12" t="s">
        <v>30</v>
      </c>
      <c r="AX299" s="12" t="s">
        <v>67</v>
      </c>
      <c r="AY299" s="238" t="s">
        <v>154</v>
      </c>
    </row>
    <row r="300" spans="2:51" s="12" customFormat="1" ht="12">
      <c r="B300" s="228"/>
      <c r="C300" s="229"/>
      <c r="D300" s="230" t="s">
        <v>172</v>
      </c>
      <c r="E300" s="231" t="s">
        <v>1</v>
      </c>
      <c r="F300" s="232" t="s">
        <v>340</v>
      </c>
      <c r="G300" s="229"/>
      <c r="H300" s="231" t="s">
        <v>1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172</v>
      </c>
      <c r="AU300" s="238" t="s">
        <v>77</v>
      </c>
      <c r="AV300" s="12" t="s">
        <v>75</v>
      </c>
      <c r="AW300" s="12" t="s">
        <v>30</v>
      </c>
      <c r="AX300" s="12" t="s">
        <v>67</v>
      </c>
      <c r="AY300" s="238" t="s">
        <v>154</v>
      </c>
    </row>
    <row r="301" spans="2:51" s="12" customFormat="1" ht="12">
      <c r="B301" s="228"/>
      <c r="C301" s="229"/>
      <c r="D301" s="230" t="s">
        <v>172</v>
      </c>
      <c r="E301" s="231" t="s">
        <v>1</v>
      </c>
      <c r="F301" s="232" t="s">
        <v>339</v>
      </c>
      <c r="G301" s="229"/>
      <c r="H301" s="231" t="s">
        <v>1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172</v>
      </c>
      <c r="AU301" s="238" t="s">
        <v>77</v>
      </c>
      <c r="AV301" s="12" t="s">
        <v>75</v>
      </c>
      <c r="AW301" s="12" t="s">
        <v>30</v>
      </c>
      <c r="AX301" s="12" t="s">
        <v>67</v>
      </c>
      <c r="AY301" s="238" t="s">
        <v>154</v>
      </c>
    </row>
    <row r="302" spans="2:51" s="14" customFormat="1" ht="12">
      <c r="B302" s="250"/>
      <c r="C302" s="251"/>
      <c r="D302" s="230" t="s">
        <v>172</v>
      </c>
      <c r="E302" s="252" t="s">
        <v>1</v>
      </c>
      <c r="F302" s="253" t="s">
        <v>175</v>
      </c>
      <c r="G302" s="251"/>
      <c r="H302" s="254">
        <v>1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AT302" s="260" t="s">
        <v>172</v>
      </c>
      <c r="AU302" s="260" t="s">
        <v>77</v>
      </c>
      <c r="AV302" s="14" t="s">
        <v>161</v>
      </c>
      <c r="AW302" s="14" t="s">
        <v>30</v>
      </c>
      <c r="AX302" s="14" t="s">
        <v>75</v>
      </c>
      <c r="AY302" s="260" t="s">
        <v>154</v>
      </c>
    </row>
    <row r="303" spans="2:65" s="1" customFormat="1" ht="16.5" customHeight="1">
      <c r="B303" s="38"/>
      <c r="C303" s="261" t="s">
        <v>352</v>
      </c>
      <c r="D303" s="261" t="s">
        <v>228</v>
      </c>
      <c r="E303" s="262" t="s">
        <v>353</v>
      </c>
      <c r="F303" s="263" t="s">
        <v>354</v>
      </c>
      <c r="G303" s="264" t="s">
        <v>279</v>
      </c>
      <c r="H303" s="265">
        <v>1</v>
      </c>
      <c r="I303" s="266"/>
      <c r="J303" s="267">
        <f>ROUND(I303*H303,2)</f>
        <v>0</v>
      </c>
      <c r="K303" s="263" t="s">
        <v>1</v>
      </c>
      <c r="L303" s="268"/>
      <c r="M303" s="269" t="s">
        <v>1</v>
      </c>
      <c r="N303" s="270" t="s">
        <v>38</v>
      </c>
      <c r="O303" s="79"/>
      <c r="P303" s="225">
        <f>O303*H303</f>
        <v>0</v>
      </c>
      <c r="Q303" s="225">
        <v>0.0638</v>
      </c>
      <c r="R303" s="225">
        <f>Q303*H303</f>
        <v>0.0638</v>
      </c>
      <c r="S303" s="225">
        <v>0</v>
      </c>
      <c r="T303" s="226">
        <f>S303*H303</f>
        <v>0</v>
      </c>
      <c r="AR303" s="17" t="s">
        <v>193</v>
      </c>
      <c r="AT303" s="17" t="s">
        <v>228</v>
      </c>
      <c r="AU303" s="17" t="s">
        <v>77</v>
      </c>
      <c r="AY303" s="17" t="s">
        <v>154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7" t="s">
        <v>75</v>
      </c>
      <c r="BK303" s="227">
        <f>ROUND(I303*H303,2)</f>
        <v>0</v>
      </c>
      <c r="BL303" s="17" t="s">
        <v>161</v>
      </c>
      <c r="BM303" s="17" t="s">
        <v>355</v>
      </c>
    </row>
    <row r="304" spans="2:51" s="12" customFormat="1" ht="12">
      <c r="B304" s="228"/>
      <c r="C304" s="229"/>
      <c r="D304" s="230" t="s">
        <v>172</v>
      </c>
      <c r="E304" s="231" t="s">
        <v>1</v>
      </c>
      <c r="F304" s="232" t="s">
        <v>270</v>
      </c>
      <c r="G304" s="229"/>
      <c r="H304" s="231" t="s">
        <v>1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172</v>
      </c>
      <c r="AU304" s="238" t="s">
        <v>77</v>
      </c>
      <c r="AV304" s="12" t="s">
        <v>75</v>
      </c>
      <c r="AW304" s="12" t="s">
        <v>30</v>
      </c>
      <c r="AX304" s="12" t="s">
        <v>67</v>
      </c>
      <c r="AY304" s="238" t="s">
        <v>154</v>
      </c>
    </row>
    <row r="305" spans="2:51" s="12" customFormat="1" ht="12">
      <c r="B305" s="228"/>
      <c r="C305" s="229"/>
      <c r="D305" s="230" t="s">
        <v>172</v>
      </c>
      <c r="E305" s="231" t="s">
        <v>1</v>
      </c>
      <c r="F305" s="232" t="s">
        <v>327</v>
      </c>
      <c r="G305" s="229"/>
      <c r="H305" s="231" t="s">
        <v>1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172</v>
      </c>
      <c r="AU305" s="238" t="s">
        <v>77</v>
      </c>
      <c r="AV305" s="12" t="s">
        <v>75</v>
      </c>
      <c r="AW305" s="12" t="s">
        <v>30</v>
      </c>
      <c r="AX305" s="12" t="s">
        <v>67</v>
      </c>
      <c r="AY305" s="238" t="s">
        <v>154</v>
      </c>
    </row>
    <row r="306" spans="2:51" s="13" customFormat="1" ht="12">
      <c r="B306" s="239"/>
      <c r="C306" s="240"/>
      <c r="D306" s="230" t="s">
        <v>172</v>
      </c>
      <c r="E306" s="241" t="s">
        <v>1</v>
      </c>
      <c r="F306" s="242" t="s">
        <v>75</v>
      </c>
      <c r="G306" s="240"/>
      <c r="H306" s="243">
        <v>1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AT306" s="249" t="s">
        <v>172</v>
      </c>
      <c r="AU306" s="249" t="s">
        <v>77</v>
      </c>
      <c r="AV306" s="13" t="s">
        <v>77</v>
      </c>
      <c r="AW306" s="13" t="s">
        <v>30</v>
      </c>
      <c r="AX306" s="13" t="s">
        <v>67</v>
      </c>
      <c r="AY306" s="249" t="s">
        <v>154</v>
      </c>
    </row>
    <row r="307" spans="2:51" s="12" customFormat="1" ht="12">
      <c r="B307" s="228"/>
      <c r="C307" s="229"/>
      <c r="D307" s="230" t="s">
        <v>172</v>
      </c>
      <c r="E307" s="231" t="s">
        <v>1</v>
      </c>
      <c r="F307" s="232" t="s">
        <v>333</v>
      </c>
      <c r="G307" s="229"/>
      <c r="H307" s="231" t="s">
        <v>1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172</v>
      </c>
      <c r="AU307" s="238" t="s">
        <v>77</v>
      </c>
      <c r="AV307" s="12" t="s">
        <v>75</v>
      </c>
      <c r="AW307" s="12" t="s">
        <v>30</v>
      </c>
      <c r="AX307" s="12" t="s">
        <v>67</v>
      </c>
      <c r="AY307" s="238" t="s">
        <v>154</v>
      </c>
    </row>
    <row r="308" spans="2:51" s="12" customFormat="1" ht="12">
      <c r="B308" s="228"/>
      <c r="C308" s="229"/>
      <c r="D308" s="230" t="s">
        <v>172</v>
      </c>
      <c r="E308" s="231" t="s">
        <v>1</v>
      </c>
      <c r="F308" s="232" t="s">
        <v>334</v>
      </c>
      <c r="G308" s="229"/>
      <c r="H308" s="231" t="s">
        <v>1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172</v>
      </c>
      <c r="AU308" s="238" t="s">
        <v>77</v>
      </c>
      <c r="AV308" s="12" t="s">
        <v>75</v>
      </c>
      <c r="AW308" s="12" t="s">
        <v>30</v>
      </c>
      <c r="AX308" s="12" t="s">
        <v>67</v>
      </c>
      <c r="AY308" s="238" t="s">
        <v>154</v>
      </c>
    </row>
    <row r="309" spans="2:51" s="12" customFormat="1" ht="12">
      <c r="B309" s="228"/>
      <c r="C309" s="229"/>
      <c r="D309" s="230" t="s">
        <v>172</v>
      </c>
      <c r="E309" s="231" t="s">
        <v>1</v>
      </c>
      <c r="F309" s="232" t="s">
        <v>335</v>
      </c>
      <c r="G309" s="229"/>
      <c r="H309" s="231" t="s">
        <v>1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172</v>
      </c>
      <c r="AU309" s="238" t="s">
        <v>77</v>
      </c>
      <c r="AV309" s="12" t="s">
        <v>75</v>
      </c>
      <c r="AW309" s="12" t="s">
        <v>30</v>
      </c>
      <c r="AX309" s="12" t="s">
        <v>67</v>
      </c>
      <c r="AY309" s="238" t="s">
        <v>154</v>
      </c>
    </row>
    <row r="310" spans="2:51" s="12" customFormat="1" ht="12">
      <c r="B310" s="228"/>
      <c r="C310" s="229"/>
      <c r="D310" s="230" t="s">
        <v>172</v>
      </c>
      <c r="E310" s="231" t="s">
        <v>1</v>
      </c>
      <c r="F310" s="232" t="s">
        <v>336</v>
      </c>
      <c r="G310" s="229"/>
      <c r="H310" s="231" t="s">
        <v>1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172</v>
      </c>
      <c r="AU310" s="238" t="s">
        <v>77</v>
      </c>
      <c r="AV310" s="12" t="s">
        <v>75</v>
      </c>
      <c r="AW310" s="12" t="s">
        <v>30</v>
      </c>
      <c r="AX310" s="12" t="s">
        <v>67</v>
      </c>
      <c r="AY310" s="238" t="s">
        <v>154</v>
      </c>
    </row>
    <row r="311" spans="2:51" s="12" customFormat="1" ht="12">
      <c r="B311" s="228"/>
      <c r="C311" s="229"/>
      <c r="D311" s="230" t="s">
        <v>172</v>
      </c>
      <c r="E311" s="231" t="s">
        <v>1</v>
      </c>
      <c r="F311" s="232" t="s">
        <v>356</v>
      </c>
      <c r="G311" s="229"/>
      <c r="H311" s="231" t="s">
        <v>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172</v>
      </c>
      <c r="AU311" s="238" t="s">
        <v>77</v>
      </c>
      <c r="AV311" s="12" t="s">
        <v>75</v>
      </c>
      <c r="AW311" s="12" t="s">
        <v>30</v>
      </c>
      <c r="AX311" s="12" t="s">
        <v>67</v>
      </c>
      <c r="AY311" s="238" t="s">
        <v>154</v>
      </c>
    </row>
    <row r="312" spans="2:51" s="12" customFormat="1" ht="12">
      <c r="B312" s="228"/>
      <c r="C312" s="229"/>
      <c r="D312" s="230" t="s">
        <v>172</v>
      </c>
      <c r="E312" s="231" t="s">
        <v>1</v>
      </c>
      <c r="F312" s="232" t="s">
        <v>338</v>
      </c>
      <c r="G312" s="229"/>
      <c r="H312" s="231" t="s">
        <v>1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172</v>
      </c>
      <c r="AU312" s="238" t="s">
        <v>77</v>
      </c>
      <c r="AV312" s="12" t="s">
        <v>75</v>
      </c>
      <c r="AW312" s="12" t="s">
        <v>30</v>
      </c>
      <c r="AX312" s="12" t="s">
        <v>67</v>
      </c>
      <c r="AY312" s="238" t="s">
        <v>154</v>
      </c>
    </row>
    <row r="313" spans="2:51" s="12" customFormat="1" ht="12">
      <c r="B313" s="228"/>
      <c r="C313" s="229"/>
      <c r="D313" s="230" t="s">
        <v>172</v>
      </c>
      <c r="E313" s="231" t="s">
        <v>1</v>
      </c>
      <c r="F313" s="232" t="s">
        <v>339</v>
      </c>
      <c r="G313" s="229"/>
      <c r="H313" s="231" t="s">
        <v>1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172</v>
      </c>
      <c r="AU313" s="238" t="s">
        <v>77</v>
      </c>
      <c r="AV313" s="12" t="s">
        <v>75</v>
      </c>
      <c r="AW313" s="12" t="s">
        <v>30</v>
      </c>
      <c r="AX313" s="12" t="s">
        <v>67</v>
      </c>
      <c r="AY313" s="238" t="s">
        <v>154</v>
      </c>
    </row>
    <row r="314" spans="2:51" s="12" customFormat="1" ht="12">
      <c r="B314" s="228"/>
      <c r="C314" s="229"/>
      <c r="D314" s="230" t="s">
        <v>172</v>
      </c>
      <c r="E314" s="231" t="s">
        <v>1</v>
      </c>
      <c r="F314" s="232" t="s">
        <v>340</v>
      </c>
      <c r="G314" s="229"/>
      <c r="H314" s="231" t="s">
        <v>1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172</v>
      </c>
      <c r="AU314" s="238" t="s">
        <v>77</v>
      </c>
      <c r="AV314" s="12" t="s">
        <v>75</v>
      </c>
      <c r="AW314" s="12" t="s">
        <v>30</v>
      </c>
      <c r="AX314" s="12" t="s">
        <v>67</v>
      </c>
      <c r="AY314" s="238" t="s">
        <v>154</v>
      </c>
    </row>
    <row r="315" spans="2:51" s="12" customFormat="1" ht="12">
      <c r="B315" s="228"/>
      <c r="C315" s="229"/>
      <c r="D315" s="230" t="s">
        <v>172</v>
      </c>
      <c r="E315" s="231" t="s">
        <v>1</v>
      </c>
      <c r="F315" s="232" t="s">
        <v>339</v>
      </c>
      <c r="G315" s="229"/>
      <c r="H315" s="231" t="s">
        <v>1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172</v>
      </c>
      <c r="AU315" s="238" t="s">
        <v>77</v>
      </c>
      <c r="AV315" s="12" t="s">
        <v>75</v>
      </c>
      <c r="AW315" s="12" t="s">
        <v>30</v>
      </c>
      <c r="AX315" s="12" t="s">
        <v>67</v>
      </c>
      <c r="AY315" s="238" t="s">
        <v>154</v>
      </c>
    </row>
    <row r="316" spans="2:51" s="12" customFormat="1" ht="12">
      <c r="B316" s="228"/>
      <c r="C316" s="229"/>
      <c r="D316" s="230" t="s">
        <v>172</v>
      </c>
      <c r="E316" s="231" t="s">
        <v>1</v>
      </c>
      <c r="F316" s="232" t="s">
        <v>341</v>
      </c>
      <c r="G316" s="229"/>
      <c r="H316" s="231" t="s">
        <v>1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172</v>
      </c>
      <c r="AU316" s="238" t="s">
        <v>77</v>
      </c>
      <c r="AV316" s="12" t="s">
        <v>75</v>
      </c>
      <c r="AW316" s="12" t="s">
        <v>30</v>
      </c>
      <c r="AX316" s="12" t="s">
        <v>67</v>
      </c>
      <c r="AY316" s="238" t="s">
        <v>154</v>
      </c>
    </row>
    <row r="317" spans="2:51" s="12" customFormat="1" ht="12">
      <c r="B317" s="228"/>
      <c r="C317" s="229"/>
      <c r="D317" s="230" t="s">
        <v>172</v>
      </c>
      <c r="E317" s="231" t="s">
        <v>1</v>
      </c>
      <c r="F317" s="232" t="s">
        <v>339</v>
      </c>
      <c r="G317" s="229"/>
      <c r="H317" s="231" t="s">
        <v>1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172</v>
      </c>
      <c r="AU317" s="238" t="s">
        <v>77</v>
      </c>
      <c r="AV317" s="12" t="s">
        <v>75</v>
      </c>
      <c r="AW317" s="12" t="s">
        <v>30</v>
      </c>
      <c r="AX317" s="12" t="s">
        <v>67</v>
      </c>
      <c r="AY317" s="238" t="s">
        <v>154</v>
      </c>
    </row>
    <row r="318" spans="2:51" s="14" customFormat="1" ht="12">
      <c r="B318" s="250"/>
      <c r="C318" s="251"/>
      <c r="D318" s="230" t="s">
        <v>172</v>
      </c>
      <c r="E318" s="252" t="s">
        <v>1</v>
      </c>
      <c r="F318" s="253" t="s">
        <v>175</v>
      </c>
      <c r="G318" s="251"/>
      <c r="H318" s="254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AT318" s="260" t="s">
        <v>172</v>
      </c>
      <c r="AU318" s="260" t="s">
        <v>77</v>
      </c>
      <c r="AV318" s="14" t="s">
        <v>161</v>
      </c>
      <c r="AW318" s="14" t="s">
        <v>30</v>
      </c>
      <c r="AX318" s="14" t="s">
        <v>75</v>
      </c>
      <c r="AY318" s="260" t="s">
        <v>154</v>
      </c>
    </row>
    <row r="319" spans="2:65" s="1" customFormat="1" ht="16.5" customHeight="1">
      <c r="B319" s="38"/>
      <c r="C319" s="261" t="s">
        <v>357</v>
      </c>
      <c r="D319" s="261" t="s">
        <v>228</v>
      </c>
      <c r="E319" s="262" t="s">
        <v>358</v>
      </c>
      <c r="F319" s="263" t="s">
        <v>359</v>
      </c>
      <c r="G319" s="264" t="s">
        <v>279</v>
      </c>
      <c r="H319" s="265">
        <v>1</v>
      </c>
      <c r="I319" s="266"/>
      <c r="J319" s="267">
        <f>ROUND(I319*H319,2)</f>
        <v>0</v>
      </c>
      <c r="K319" s="263" t="s">
        <v>1</v>
      </c>
      <c r="L319" s="268"/>
      <c r="M319" s="269" t="s">
        <v>1</v>
      </c>
      <c r="N319" s="270" t="s">
        <v>38</v>
      </c>
      <c r="O319" s="79"/>
      <c r="P319" s="225">
        <f>O319*H319</f>
        <v>0</v>
      </c>
      <c r="Q319" s="225">
        <v>0.0638</v>
      </c>
      <c r="R319" s="225">
        <f>Q319*H319</f>
        <v>0.0638</v>
      </c>
      <c r="S319" s="225">
        <v>0</v>
      </c>
      <c r="T319" s="226">
        <f>S319*H319</f>
        <v>0</v>
      </c>
      <c r="AR319" s="17" t="s">
        <v>193</v>
      </c>
      <c r="AT319" s="17" t="s">
        <v>228</v>
      </c>
      <c r="AU319" s="17" t="s">
        <v>77</v>
      </c>
      <c r="AY319" s="17" t="s">
        <v>154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7" t="s">
        <v>75</v>
      </c>
      <c r="BK319" s="227">
        <f>ROUND(I319*H319,2)</f>
        <v>0</v>
      </c>
      <c r="BL319" s="17" t="s">
        <v>161</v>
      </c>
      <c r="BM319" s="17" t="s">
        <v>360</v>
      </c>
    </row>
    <row r="320" spans="2:51" s="12" customFormat="1" ht="12">
      <c r="B320" s="228"/>
      <c r="C320" s="229"/>
      <c r="D320" s="230" t="s">
        <v>172</v>
      </c>
      <c r="E320" s="231" t="s">
        <v>1</v>
      </c>
      <c r="F320" s="232" t="s">
        <v>270</v>
      </c>
      <c r="G320" s="229"/>
      <c r="H320" s="231" t="s">
        <v>1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172</v>
      </c>
      <c r="AU320" s="238" t="s">
        <v>77</v>
      </c>
      <c r="AV320" s="12" t="s">
        <v>75</v>
      </c>
      <c r="AW320" s="12" t="s">
        <v>30</v>
      </c>
      <c r="AX320" s="12" t="s">
        <v>67</v>
      </c>
      <c r="AY320" s="238" t="s">
        <v>154</v>
      </c>
    </row>
    <row r="321" spans="2:51" s="12" customFormat="1" ht="12">
      <c r="B321" s="228"/>
      <c r="C321" s="229"/>
      <c r="D321" s="230" t="s">
        <v>172</v>
      </c>
      <c r="E321" s="231" t="s">
        <v>1</v>
      </c>
      <c r="F321" s="232" t="s">
        <v>328</v>
      </c>
      <c r="G321" s="229"/>
      <c r="H321" s="231" t="s">
        <v>1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172</v>
      </c>
      <c r="AU321" s="238" t="s">
        <v>77</v>
      </c>
      <c r="AV321" s="12" t="s">
        <v>75</v>
      </c>
      <c r="AW321" s="12" t="s">
        <v>30</v>
      </c>
      <c r="AX321" s="12" t="s">
        <v>67</v>
      </c>
      <c r="AY321" s="238" t="s">
        <v>154</v>
      </c>
    </row>
    <row r="322" spans="2:51" s="13" customFormat="1" ht="12">
      <c r="B322" s="239"/>
      <c r="C322" s="240"/>
      <c r="D322" s="230" t="s">
        <v>172</v>
      </c>
      <c r="E322" s="241" t="s">
        <v>1</v>
      </c>
      <c r="F322" s="242" t="s">
        <v>75</v>
      </c>
      <c r="G322" s="240"/>
      <c r="H322" s="243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AT322" s="249" t="s">
        <v>172</v>
      </c>
      <c r="AU322" s="249" t="s">
        <v>77</v>
      </c>
      <c r="AV322" s="13" t="s">
        <v>77</v>
      </c>
      <c r="AW322" s="13" t="s">
        <v>30</v>
      </c>
      <c r="AX322" s="13" t="s">
        <v>67</v>
      </c>
      <c r="AY322" s="249" t="s">
        <v>154</v>
      </c>
    </row>
    <row r="323" spans="2:51" s="12" customFormat="1" ht="12">
      <c r="B323" s="228"/>
      <c r="C323" s="229"/>
      <c r="D323" s="230" t="s">
        <v>172</v>
      </c>
      <c r="E323" s="231" t="s">
        <v>1</v>
      </c>
      <c r="F323" s="232" t="s">
        <v>333</v>
      </c>
      <c r="G323" s="229"/>
      <c r="H323" s="231" t="s">
        <v>1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172</v>
      </c>
      <c r="AU323" s="238" t="s">
        <v>77</v>
      </c>
      <c r="AV323" s="12" t="s">
        <v>75</v>
      </c>
      <c r="AW323" s="12" t="s">
        <v>30</v>
      </c>
      <c r="AX323" s="12" t="s">
        <v>67</v>
      </c>
      <c r="AY323" s="238" t="s">
        <v>154</v>
      </c>
    </row>
    <row r="324" spans="2:51" s="12" customFormat="1" ht="12">
      <c r="B324" s="228"/>
      <c r="C324" s="229"/>
      <c r="D324" s="230" t="s">
        <v>172</v>
      </c>
      <c r="E324" s="231" t="s">
        <v>1</v>
      </c>
      <c r="F324" s="232" t="s">
        <v>334</v>
      </c>
      <c r="G324" s="229"/>
      <c r="H324" s="231" t="s">
        <v>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172</v>
      </c>
      <c r="AU324" s="238" t="s">
        <v>77</v>
      </c>
      <c r="AV324" s="12" t="s">
        <v>75</v>
      </c>
      <c r="AW324" s="12" t="s">
        <v>30</v>
      </c>
      <c r="AX324" s="12" t="s">
        <v>67</v>
      </c>
      <c r="AY324" s="238" t="s">
        <v>154</v>
      </c>
    </row>
    <row r="325" spans="2:51" s="12" customFormat="1" ht="12">
      <c r="B325" s="228"/>
      <c r="C325" s="229"/>
      <c r="D325" s="230" t="s">
        <v>172</v>
      </c>
      <c r="E325" s="231" t="s">
        <v>1</v>
      </c>
      <c r="F325" s="232" t="s">
        <v>335</v>
      </c>
      <c r="G325" s="229"/>
      <c r="H325" s="231" t="s">
        <v>1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172</v>
      </c>
      <c r="AU325" s="238" t="s">
        <v>77</v>
      </c>
      <c r="AV325" s="12" t="s">
        <v>75</v>
      </c>
      <c r="AW325" s="12" t="s">
        <v>30</v>
      </c>
      <c r="AX325" s="12" t="s">
        <v>67</v>
      </c>
      <c r="AY325" s="238" t="s">
        <v>154</v>
      </c>
    </row>
    <row r="326" spans="2:51" s="12" customFormat="1" ht="12">
      <c r="B326" s="228"/>
      <c r="C326" s="229"/>
      <c r="D326" s="230" t="s">
        <v>172</v>
      </c>
      <c r="E326" s="231" t="s">
        <v>1</v>
      </c>
      <c r="F326" s="232" t="s">
        <v>336</v>
      </c>
      <c r="G326" s="229"/>
      <c r="H326" s="231" t="s">
        <v>1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172</v>
      </c>
      <c r="AU326" s="238" t="s">
        <v>77</v>
      </c>
      <c r="AV326" s="12" t="s">
        <v>75</v>
      </c>
      <c r="AW326" s="12" t="s">
        <v>30</v>
      </c>
      <c r="AX326" s="12" t="s">
        <v>67</v>
      </c>
      <c r="AY326" s="238" t="s">
        <v>154</v>
      </c>
    </row>
    <row r="327" spans="2:51" s="12" customFormat="1" ht="12">
      <c r="B327" s="228"/>
      <c r="C327" s="229"/>
      <c r="D327" s="230" t="s">
        <v>172</v>
      </c>
      <c r="E327" s="231" t="s">
        <v>1</v>
      </c>
      <c r="F327" s="232" t="s">
        <v>361</v>
      </c>
      <c r="G327" s="229"/>
      <c r="H327" s="231" t="s">
        <v>1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172</v>
      </c>
      <c r="AU327" s="238" t="s">
        <v>77</v>
      </c>
      <c r="AV327" s="12" t="s">
        <v>75</v>
      </c>
      <c r="AW327" s="12" t="s">
        <v>30</v>
      </c>
      <c r="AX327" s="12" t="s">
        <v>67</v>
      </c>
      <c r="AY327" s="238" t="s">
        <v>154</v>
      </c>
    </row>
    <row r="328" spans="2:51" s="12" customFormat="1" ht="12">
      <c r="B328" s="228"/>
      <c r="C328" s="229"/>
      <c r="D328" s="230" t="s">
        <v>172</v>
      </c>
      <c r="E328" s="231" t="s">
        <v>1</v>
      </c>
      <c r="F328" s="232" t="s">
        <v>338</v>
      </c>
      <c r="G328" s="229"/>
      <c r="H328" s="231" t="s">
        <v>1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172</v>
      </c>
      <c r="AU328" s="238" t="s">
        <v>77</v>
      </c>
      <c r="AV328" s="12" t="s">
        <v>75</v>
      </c>
      <c r="AW328" s="12" t="s">
        <v>30</v>
      </c>
      <c r="AX328" s="12" t="s">
        <v>67</v>
      </c>
      <c r="AY328" s="238" t="s">
        <v>154</v>
      </c>
    </row>
    <row r="329" spans="2:51" s="12" customFormat="1" ht="12">
      <c r="B329" s="228"/>
      <c r="C329" s="229"/>
      <c r="D329" s="230" t="s">
        <v>172</v>
      </c>
      <c r="E329" s="231" t="s">
        <v>1</v>
      </c>
      <c r="F329" s="232" t="s">
        <v>339</v>
      </c>
      <c r="G329" s="229"/>
      <c r="H329" s="231" t="s">
        <v>1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172</v>
      </c>
      <c r="AU329" s="238" t="s">
        <v>77</v>
      </c>
      <c r="AV329" s="12" t="s">
        <v>75</v>
      </c>
      <c r="AW329" s="12" t="s">
        <v>30</v>
      </c>
      <c r="AX329" s="12" t="s">
        <v>67</v>
      </c>
      <c r="AY329" s="238" t="s">
        <v>154</v>
      </c>
    </row>
    <row r="330" spans="2:51" s="12" customFormat="1" ht="12">
      <c r="B330" s="228"/>
      <c r="C330" s="229"/>
      <c r="D330" s="230" t="s">
        <v>172</v>
      </c>
      <c r="E330" s="231" t="s">
        <v>1</v>
      </c>
      <c r="F330" s="232" t="s">
        <v>340</v>
      </c>
      <c r="G330" s="229"/>
      <c r="H330" s="231" t="s">
        <v>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172</v>
      </c>
      <c r="AU330" s="238" t="s">
        <v>77</v>
      </c>
      <c r="AV330" s="12" t="s">
        <v>75</v>
      </c>
      <c r="AW330" s="12" t="s">
        <v>30</v>
      </c>
      <c r="AX330" s="12" t="s">
        <v>67</v>
      </c>
      <c r="AY330" s="238" t="s">
        <v>154</v>
      </c>
    </row>
    <row r="331" spans="2:51" s="12" customFormat="1" ht="12">
      <c r="B331" s="228"/>
      <c r="C331" s="229"/>
      <c r="D331" s="230" t="s">
        <v>172</v>
      </c>
      <c r="E331" s="231" t="s">
        <v>1</v>
      </c>
      <c r="F331" s="232" t="s">
        <v>339</v>
      </c>
      <c r="G331" s="229"/>
      <c r="H331" s="231" t="s">
        <v>1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172</v>
      </c>
      <c r="AU331" s="238" t="s">
        <v>77</v>
      </c>
      <c r="AV331" s="12" t="s">
        <v>75</v>
      </c>
      <c r="AW331" s="12" t="s">
        <v>30</v>
      </c>
      <c r="AX331" s="12" t="s">
        <v>67</v>
      </c>
      <c r="AY331" s="238" t="s">
        <v>154</v>
      </c>
    </row>
    <row r="332" spans="2:51" s="12" customFormat="1" ht="12">
      <c r="B332" s="228"/>
      <c r="C332" s="229"/>
      <c r="D332" s="230" t="s">
        <v>172</v>
      </c>
      <c r="E332" s="231" t="s">
        <v>1</v>
      </c>
      <c r="F332" s="232" t="s">
        <v>341</v>
      </c>
      <c r="G332" s="229"/>
      <c r="H332" s="231" t="s">
        <v>1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172</v>
      </c>
      <c r="AU332" s="238" t="s">
        <v>77</v>
      </c>
      <c r="AV332" s="12" t="s">
        <v>75</v>
      </c>
      <c r="AW332" s="12" t="s">
        <v>30</v>
      </c>
      <c r="AX332" s="12" t="s">
        <v>67</v>
      </c>
      <c r="AY332" s="238" t="s">
        <v>154</v>
      </c>
    </row>
    <row r="333" spans="2:51" s="12" customFormat="1" ht="12">
      <c r="B333" s="228"/>
      <c r="C333" s="229"/>
      <c r="D333" s="230" t="s">
        <v>172</v>
      </c>
      <c r="E333" s="231" t="s">
        <v>1</v>
      </c>
      <c r="F333" s="232" t="s">
        <v>339</v>
      </c>
      <c r="G333" s="229"/>
      <c r="H333" s="231" t="s">
        <v>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172</v>
      </c>
      <c r="AU333" s="238" t="s">
        <v>77</v>
      </c>
      <c r="AV333" s="12" t="s">
        <v>75</v>
      </c>
      <c r="AW333" s="12" t="s">
        <v>30</v>
      </c>
      <c r="AX333" s="12" t="s">
        <v>67</v>
      </c>
      <c r="AY333" s="238" t="s">
        <v>154</v>
      </c>
    </row>
    <row r="334" spans="2:51" s="14" customFormat="1" ht="12">
      <c r="B334" s="250"/>
      <c r="C334" s="251"/>
      <c r="D334" s="230" t="s">
        <v>172</v>
      </c>
      <c r="E334" s="252" t="s">
        <v>1</v>
      </c>
      <c r="F334" s="253" t="s">
        <v>175</v>
      </c>
      <c r="G334" s="251"/>
      <c r="H334" s="254">
        <v>1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AT334" s="260" t="s">
        <v>172</v>
      </c>
      <c r="AU334" s="260" t="s">
        <v>77</v>
      </c>
      <c r="AV334" s="14" t="s">
        <v>161</v>
      </c>
      <c r="AW334" s="14" t="s">
        <v>30</v>
      </c>
      <c r="AX334" s="14" t="s">
        <v>75</v>
      </c>
      <c r="AY334" s="260" t="s">
        <v>154</v>
      </c>
    </row>
    <row r="335" spans="2:65" s="1" customFormat="1" ht="16.5" customHeight="1">
      <c r="B335" s="38"/>
      <c r="C335" s="216" t="s">
        <v>362</v>
      </c>
      <c r="D335" s="216" t="s">
        <v>156</v>
      </c>
      <c r="E335" s="217" t="s">
        <v>363</v>
      </c>
      <c r="F335" s="218" t="s">
        <v>364</v>
      </c>
      <c r="G335" s="219" t="s">
        <v>268</v>
      </c>
      <c r="H335" s="220">
        <v>170</v>
      </c>
      <c r="I335" s="221"/>
      <c r="J335" s="222">
        <f>ROUND(I335*H335,2)</f>
        <v>0</v>
      </c>
      <c r="K335" s="218" t="s">
        <v>1</v>
      </c>
      <c r="L335" s="43"/>
      <c r="M335" s="223" t="s">
        <v>1</v>
      </c>
      <c r="N335" s="224" t="s">
        <v>38</v>
      </c>
      <c r="O335" s="79"/>
      <c r="P335" s="225">
        <f>O335*H335</f>
        <v>0</v>
      </c>
      <c r="Q335" s="225">
        <v>0.14373</v>
      </c>
      <c r="R335" s="225">
        <f>Q335*H335</f>
        <v>24.4341</v>
      </c>
      <c r="S335" s="225">
        <v>0</v>
      </c>
      <c r="T335" s="226">
        <f>S335*H335</f>
        <v>0</v>
      </c>
      <c r="AR335" s="17" t="s">
        <v>161</v>
      </c>
      <c r="AT335" s="17" t="s">
        <v>156</v>
      </c>
      <c r="AU335" s="17" t="s">
        <v>77</v>
      </c>
      <c r="AY335" s="17" t="s">
        <v>154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7" t="s">
        <v>75</v>
      </c>
      <c r="BK335" s="227">
        <f>ROUND(I335*H335,2)</f>
        <v>0</v>
      </c>
      <c r="BL335" s="17" t="s">
        <v>161</v>
      </c>
      <c r="BM335" s="17" t="s">
        <v>365</v>
      </c>
    </row>
    <row r="336" spans="2:51" s="12" customFormat="1" ht="12">
      <c r="B336" s="228"/>
      <c r="C336" s="229"/>
      <c r="D336" s="230" t="s">
        <v>172</v>
      </c>
      <c r="E336" s="231" t="s">
        <v>1</v>
      </c>
      <c r="F336" s="232" t="s">
        <v>366</v>
      </c>
      <c r="G336" s="229"/>
      <c r="H336" s="231" t="s">
        <v>1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172</v>
      </c>
      <c r="AU336" s="238" t="s">
        <v>77</v>
      </c>
      <c r="AV336" s="12" t="s">
        <v>75</v>
      </c>
      <c r="AW336" s="12" t="s">
        <v>30</v>
      </c>
      <c r="AX336" s="12" t="s">
        <v>67</v>
      </c>
      <c r="AY336" s="238" t="s">
        <v>154</v>
      </c>
    </row>
    <row r="337" spans="2:51" s="12" customFormat="1" ht="12">
      <c r="B337" s="228"/>
      <c r="C337" s="229"/>
      <c r="D337" s="230" t="s">
        <v>172</v>
      </c>
      <c r="E337" s="231" t="s">
        <v>1</v>
      </c>
      <c r="F337" s="232" t="s">
        <v>367</v>
      </c>
      <c r="G337" s="229"/>
      <c r="H337" s="231" t="s">
        <v>1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172</v>
      </c>
      <c r="AU337" s="238" t="s">
        <v>77</v>
      </c>
      <c r="AV337" s="12" t="s">
        <v>75</v>
      </c>
      <c r="AW337" s="12" t="s">
        <v>30</v>
      </c>
      <c r="AX337" s="12" t="s">
        <v>67</v>
      </c>
      <c r="AY337" s="238" t="s">
        <v>154</v>
      </c>
    </row>
    <row r="338" spans="2:51" s="13" customFormat="1" ht="12">
      <c r="B338" s="239"/>
      <c r="C338" s="240"/>
      <c r="D338" s="230" t="s">
        <v>172</v>
      </c>
      <c r="E338" s="241" t="s">
        <v>1</v>
      </c>
      <c r="F338" s="242" t="s">
        <v>75</v>
      </c>
      <c r="G338" s="240"/>
      <c r="H338" s="243">
        <v>1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AT338" s="249" t="s">
        <v>172</v>
      </c>
      <c r="AU338" s="249" t="s">
        <v>77</v>
      </c>
      <c r="AV338" s="13" t="s">
        <v>77</v>
      </c>
      <c r="AW338" s="13" t="s">
        <v>30</v>
      </c>
      <c r="AX338" s="13" t="s">
        <v>67</v>
      </c>
      <c r="AY338" s="249" t="s">
        <v>154</v>
      </c>
    </row>
    <row r="339" spans="2:51" s="12" customFormat="1" ht="12">
      <c r="B339" s="228"/>
      <c r="C339" s="229"/>
      <c r="D339" s="230" t="s">
        <v>172</v>
      </c>
      <c r="E339" s="231" t="s">
        <v>1</v>
      </c>
      <c r="F339" s="232" t="s">
        <v>368</v>
      </c>
      <c r="G339" s="229"/>
      <c r="H339" s="231" t="s">
        <v>1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172</v>
      </c>
      <c r="AU339" s="238" t="s">
        <v>77</v>
      </c>
      <c r="AV339" s="12" t="s">
        <v>75</v>
      </c>
      <c r="AW339" s="12" t="s">
        <v>30</v>
      </c>
      <c r="AX339" s="12" t="s">
        <v>67</v>
      </c>
      <c r="AY339" s="238" t="s">
        <v>154</v>
      </c>
    </row>
    <row r="340" spans="2:51" s="13" customFormat="1" ht="12">
      <c r="B340" s="239"/>
      <c r="C340" s="240"/>
      <c r="D340" s="230" t="s">
        <v>172</v>
      </c>
      <c r="E340" s="241" t="s">
        <v>1</v>
      </c>
      <c r="F340" s="242" t="s">
        <v>75</v>
      </c>
      <c r="G340" s="240"/>
      <c r="H340" s="243">
        <v>1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AT340" s="249" t="s">
        <v>172</v>
      </c>
      <c r="AU340" s="249" t="s">
        <v>77</v>
      </c>
      <c r="AV340" s="13" t="s">
        <v>77</v>
      </c>
      <c r="AW340" s="13" t="s">
        <v>30</v>
      </c>
      <c r="AX340" s="13" t="s">
        <v>67</v>
      </c>
      <c r="AY340" s="249" t="s">
        <v>154</v>
      </c>
    </row>
    <row r="341" spans="2:51" s="15" customFormat="1" ht="12">
      <c r="B341" s="271"/>
      <c r="C341" s="272"/>
      <c r="D341" s="230" t="s">
        <v>172</v>
      </c>
      <c r="E341" s="273" t="s">
        <v>1</v>
      </c>
      <c r="F341" s="274" t="s">
        <v>369</v>
      </c>
      <c r="G341" s="272"/>
      <c r="H341" s="275">
        <v>2</v>
      </c>
      <c r="I341" s="276"/>
      <c r="J341" s="272"/>
      <c r="K341" s="272"/>
      <c r="L341" s="277"/>
      <c r="M341" s="278"/>
      <c r="N341" s="279"/>
      <c r="O341" s="279"/>
      <c r="P341" s="279"/>
      <c r="Q341" s="279"/>
      <c r="R341" s="279"/>
      <c r="S341" s="279"/>
      <c r="T341" s="280"/>
      <c r="AT341" s="281" t="s">
        <v>172</v>
      </c>
      <c r="AU341" s="281" t="s">
        <v>77</v>
      </c>
      <c r="AV341" s="15" t="s">
        <v>167</v>
      </c>
      <c r="AW341" s="15" t="s">
        <v>30</v>
      </c>
      <c r="AX341" s="15" t="s">
        <v>67</v>
      </c>
      <c r="AY341" s="281" t="s">
        <v>154</v>
      </c>
    </row>
    <row r="342" spans="2:51" s="12" customFormat="1" ht="12">
      <c r="B342" s="228"/>
      <c r="C342" s="229"/>
      <c r="D342" s="230" t="s">
        <v>172</v>
      </c>
      <c r="E342" s="231" t="s">
        <v>1</v>
      </c>
      <c r="F342" s="232" t="s">
        <v>370</v>
      </c>
      <c r="G342" s="229"/>
      <c r="H342" s="231" t="s">
        <v>1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172</v>
      </c>
      <c r="AU342" s="238" t="s">
        <v>77</v>
      </c>
      <c r="AV342" s="12" t="s">
        <v>75</v>
      </c>
      <c r="AW342" s="12" t="s">
        <v>30</v>
      </c>
      <c r="AX342" s="12" t="s">
        <v>67</v>
      </c>
      <c r="AY342" s="238" t="s">
        <v>154</v>
      </c>
    </row>
    <row r="343" spans="2:51" s="12" customFormat="1" ht="12">
      <c r="B343" s="228"/>
      <c r="C343" s="229"/>
      <c r="D343" s="230" t="s">
        <v>172</v>
      </c>
      <c r="E343" s="231" t="s">
        <v>1</v>
      </c>
      <c r="F343" s="232" t="s">
        <v>367</v>
      </c>
      <c r="G343" s="229"/>
      <c r="H343" s="231" t="s">
        <v>1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172</v>
      </c>
      <c r="AU343" s="238" t="s">
        <v>77</v>
      </c>
      <c r="AV343" s="12" t="s">
        <v>75</v>
      </c>
      <c r="AW343" s="12" t="s">
        <v>30</v>
      </c>
      <c r="AX343" s="12" t="s">
        <v>67</v>
      </c>
      <c r="AY343" s="238" t="s">
        <v>154</v>
      </c>
    </row>
    <row r="344" spans="2:51" s="13" customFormat="1" ht="12">
      <c r="B344" s="239"/>
      <c r="C344" s="240"/>
      <c r="D344" s="230" t="s">
        <v>172</v>
      </c>
      <c r="E344" s="241" t="s">
        <v>1</v>
      </c>
      <c r="F344" s="242" t="s">
        <v>188</v>
      </c>
      <c r="G344" s="240"/>
      <c r="H344" s="243">
        <v>7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AT344" s="249" t="s">
        <v>172</v>
      </c>
      <c r="AU344" s="249" t="s">
        <v>77</v>
      </c>
      <c r="AV344" s="13" t="s">
        <v>77</v>
      </c>
      <c r="AW344" s="13" t="s">
        <v>30</v>
      </c>
      <c r="AX344" s="13" t="s">
        <v>67</v>
      </c>
      <c r="AY344" s="249" t="s">
        <v>154</v>
      </c>
    </row>
    <row r="345" spans="2:51" s="12" customFormat="1" ht="12">
      <c r="B345" s="228"/>
      <c r="C345" s="229"/>
      <c r="D345" s="230" t="s">
        <v>172</v>
      </c>
      <c r="E345" s="231" t="s">
        <v>1</v>
      </c>
      <c r="F345" s="232" t="s">
        <v>368</v>
      </c>
      <c r="G345" s="229"/>
      <c r="H345" s="231" t="s">
        <v>1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172</v>
      </c>
      <c r="AU345" s="238" t="s">
        <v>77</v>
      </c>
      <c r="AV345" s="12" t="s">
        <v>75</v>
      </c>
      <c r="AW345" s="12" t="s">
        <v>30</v>
      </c>
      <c r="AX345" s="12" t="s">
        <v>67</v>
      </c>
      <c r="AY345" s="238" t="s">
        <v>154</v>
      </c>
    </row>
    <row r="346" spans="2:51" s="13" customFormat="1" ht="12">
      <c r="B346" s="239"/>
      <c r="C346" s="240"/>
      <c r="D346" s="230" t="s">
        <v>172</v>
      </c>
      <c r="E346" s="241" t="s">
        <v>1</v>
      </c>
      <c r="F346" s="242" t="s">
        <v>188</v>
      </c>
      <c r="G346" s="240"/>
      <c r="H346" s="243">
        <v>7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172</v>
      </c>
      <c r="AU346" s="249" t="s">
        <v>77</v>
      </c>
      <c r="AV346" s="13" t="s">
        <v>77</v>
      </c>
      <c r="AW346" s="13" t="s">
        <v>30</v>
      </c>
      <c r="AX346" s="13" t="s">
        <v>67</v>
      </c>
      <c r="AY346" s="249" t="s">
        <v>154</v>
      </c>
    </row>
    <row r="347" spans="2:51" s="15" customFormat="1" ht="12">
      <c r="B347" s="271"/>
      <c r="C347" s="272"/>
      <c r="D347" s="230" t="s">
        <v>172</v>
      </c>
      <c r="E347" s="273" t="s">
        <v>1</v>
      </c>
      <c r="F347" s="274" t="s">
        <v>369</v>
      </c>
      <c r="G347" s="272"/>
      <c r="H347" s="275">
        <v>14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AT347" s="281" t="s">
        <v>172</v>
      </c>
      <c r="AU347" s="281" t="s">
        <v>77</v>
      </c>
      <c r="AV347" s="15" t="s">
        <v>167</v>
      </c>
      <c r="AW347" s="15" t="s">
        <v>30</v>
      </c>
      <c r="AX347" s="15" t="s">
        <v>67</v>
      </c>
      <c r="AY347" s="281" t="s">
        <v>154</v>
      </c>
    </row>
    <row r="348" spans="2:51" s="12" customFormat="1" ht="12">
      <c r="B348" s="228"/>
      <c r="C348" s="229"/>
      <c r="D348" s="230" t="s">
        <v>172</v>
      </c>
      <c r="E348" s="231" t="s">
        <v>1</v>
      </c>
      <c r="F348" s="232" t="s">
        <v>371</v>
      </c>
      <c r="G348" s="229"/>
      <c r="H348" s="231" t="s">
        <v>1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172</v>
      </c>
      <c r="AU348" s="238" t="s">
        <v>77</v>
      </c>
      <c r="AV348" s="12" t="s">
        <v>75</v>
      </c>
      <c r="AW348" s="12" t="s">
        <v>30</v>
      </c>
      <c r="AX348" s="12" t="s">
        <v>67</v>
      </c>
      <c r="AY348" s="238" t="s">
        <v>154</v>
      </c>
    </row>
    <row r="349" spans="2:51" s="12" customFormat="1" ht="12">
      <c r="B349" s="228"/>
      <c r="C349" s="229"/>
      <c r="D349" s="230" t="s">
        <v>172</v>
      </c>
      <c r="E349" s="231" t="s">
        <v>1</v>
      </c>
      <c r="F349" s="232" t="s">
        <v>367</v>
      </c>
      <c r="G349" s="229"/>
      <c r="H349" s="231" t="s">
        <v>1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172</v>
      </c>
      <c r="AU349" s="238" t="s">
        <v>77</v>
      </c>
      <c r="AV349" s="12" t="s">
        <v>75</v>
      </c>
      <c r="AW349" s="12" t="s">
        <v>30</v>
      </c>
      <c r="AX349" s="12" t="s">
        <v>67</v>
      </c>
      <c r="AY349" s="238" t="s">
        <v>154</v>
      </c>
    </row>
    <row r="350" spans="2:51" s="13" customFormat="1" ht="12">
      <c r="B350" s="239"/>
      <c r="C350" s="240"/>
      <c r="D350" s="230" t="s">
        <v>172</v>
      </c>
      <c r="E350" s="241" t="s">
        <v>1</v>
      </c>
      <c r="F350" s="242" t="s">
        <v>77</v>
      </c>
      <c r="G350" s="240"/>
      <c r="H350" s="243">
        <v>2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172</v>
      </c>
      <c r="AU350" s="249" t="s">
        <v>77</v>
      </c>
      <c r="AV350" s="13" t="s">
        <v>77</v>
      </c>
      <c r="AW350" s="13" t="s">
        <v>30</v>
      </c>
      <c r="AX350" s="13" t="s">
        <v>67</v>
      </c>
      <c r="AY350" s="249" t="s">
        <v>154</v>
      </c>
    </row>
    <row r="351" spans="2:51" s="12" customFormat="1" ht="12">
      <c r="B351" s="228"/>
      <c r="C351" s="229"/>
      <c r="D351" s="230" t="s">
        <v>172</v>
      </c>
      <c r="E351" s="231" t="s">
        <v>1</v>
      </c>
      <c r="F351" s="232" t="s">
        <v>368</v>
      </c>
      <c r="G351" s="229"/>
      <c r="H351" s="231" t="s">
        <v>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172</v>
      </c>
      <c r="AU351" s="238" t="s">
        <v>77</v>
      </c>
      <c r="AV351" s="12" t="s">
        <v>75</v>
      </c>
      <c r="AW351" s="12" t="s">
        <v>30</v>
      </c>
      <c r="AX351" s="12" t="s">
        <v>67</v>
      </c>
      <c r="AY351" s="238" t="s">
        <v>154</v>
      </c>
    </row>
    <row r="352" spans="2:51" s="13" customFormat="1" ht="12">
      <c r="B352" s="239"/>
      <c r="C352" s="240"/>
      <c r="D352" s="230" t="s">
        <v>172</v>
      </c>
      <c r="E352" s="241" t="s">
        <v>1</v>
      </c>
      <c r="F352" s="242" t="s">
        <v>77</v>
      </c>
      <c r="G352" s="240"/>
      <c r="H352" s="243">
        <v>2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AT352" s="249" t="s">
        <v>172</v>
      </c>
      <c r="AU352" s="249" t="s">
        <v>77</v>
      </c>
      <c r="AV352" s="13" t="s">
        <v>77</v>
      </c>
      <c r="AW352" s="13" t="s">
        <v>30</v>
      </c>
      <c r="AX352" s="13" t="s">
        <v>67</v>
      </c>
      <c r="AY352" s="249" t="s">
        <v>154</v>
      </c>
    </row>
    <row r="353" spans="2:51" s="15" customFormat="1" ht="12">
      <c r="B353" s="271"/>
      <c r="C353" s="272"/>
      <c r="D353" s="230" t="s">
        <v>172</v>
      </c>
      <c r="E353" s="273" t="s">
        <v>1</v>
      </c>
      <c r="F353" s="274" t="s">
        <v>369</v>
      </c>
      <c r="G353" s="272"/>
      <c r="H353" s="275">
        <v>4</v>
      </c>
      <c r="I353" s="276"/>
      <c r="J353" s="272"/>
      <c r="K353" s="272"/>
      <c r="L353" s="277"/>
      <c r="M353" s="278"/>
      <c r="N353" s="279"/>
      <c r="O353" s="279"/>
      <c r="P353" s="279"/>
      <c r="Q353" s="279"/>
      <c r="R353" s="279"/>
      <c r="S353" s="279"/>
      <c r="T353" s="280"/>
      <c r="AT353" s="281" t="s">
        <v>172</v>
      </c>
      <c r="AU353" s="281" t="s">
        <v>77</v>
      </c>
      <c r="AV353" s="15" t="s">
        <v>167</v>
      </c>
      <c r="AW353" s="15" t="s">
        <v>30</v>
      </c>
      <c r="AX353" s="15" t="s">
        <v>67</v>
      </c>
      <c r="AY353" s="281" t="s">
        <v>154</v>
      </c>
    </row>
    <row r="354" spans="2:51" s="12" customFormat="1" ht="12">
      <c r="B354" s="228"/>
      <c r="C354" s="229"/>
      <c r="D354" s="230" t="s">
        <v>172</v>
      </c>
      <c r="E354" s="231" t="s">
        <v>1</v>
      </c>
      <c r="F354" s="232" t="s">
        <v>372</v>
      </c>
      <c r="G354" s="229"/>
      <c r="H354" s="231" t="s">
        <v>1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172</v>
      </c>
      <c r="AU354" s="238" t="s">
        <v>77</v>
      </c>
      <c r="AV354" s="12" t="s">
        <v>75</v>
      </c>
      <c r="AW354" s="12" t="s">
        <v>30</v>
      </c>
      <c r="AX354" s="12" t="s">
        <v>67</v>
      </c>
      <c r="AY354" s="238" t="s">
        <v>154</v>
      </c>
    </row>
    <row r="355" spans="2:51" s="12" customFormat="1" ht="12">
      <c r="B355" s="228"/>
      <c r="C355" s="229"/>
      <c r="D355" s="230" t="s">
        <v>172</v>
      </c>
      <c r="E355" s="231" t="s">
        <v>1</v>
      </c>
      <c r="F355" s="232" t="s">
        <v>373</v>
      </c>
      <c r="G355" s="229"/>
      <c r="H355" s="231" t="s">
        <v>1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172</v>
      </c>
      <c r="AU355" s="238" t="s">
        <v>77</v>
      </c>
      <c r="AV355" s="12" t="s">
        <v>75</v>
      </c>
      <c r="AW355" s="12" t="s">
        <v>30</v>
      </c>
      <c r="AX355" s="12" t="s">
        <v>67</v>
      </c>
      <c r="AY355" s="238" t="s">
        <v>154</v>
      </c>
    </row>
    <row r="356" spans="2:51" s="13" customFormat="1" ht="12">
      <c r="B356" s="239"/>
      <c r="C356" s="240"/>
      <c r="D356" s="230" t="s">
        <v>172</v>
      </c>
      <c r="E356" s="241" t="s">
        <v>1</v>
      </c>
      <c r="F356" s="242" t="s">
        <v>374</v>
      </c>
      <c r="G356" s="240"/>
      <c r="H356" s="243">
        <v>39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172</v>
      </c>
      <c r="AU356" s="249" t="s">
        <v>77</v>
      </c>
      <c r="AV356" s="13" t="s">
        <v>77</v>
      </c>
      <c r="AW356" s="13" t="s">
        <v>30</v>
      </c>
      <c r="AX356" s="13" t="s">
        <v>67</v>
      </c>
      <c r="AY356" s="249" t="s">
        <v>154</v>
      </c>
    </row>
    <row r="357" spans="2:51" s="12" customFormat="1" ht="12">
      <c r="B357" s="228"/>
      <c r="C357" s="229"/>
      <c r="D357" s="230" t="s">
        <v>172</v>
      </c>
      <c r="E357" s="231" t="s">
        <v>1</v>
      </c>
      <c r="F357" s="232" t="s">
        <v>375</v>
      </c>
      <c r="G357" s="229"/>
      <c r="H357" s="231" t="s">
        <v>1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172</v>
      </c>
      <c r="AU357" s="238" t="s">
        <v>77</v>
      </c>
      <c r="AV357" s="12" t="s">
        <v>75</v>
      </c>
      <c r="AW357" s="12" t="s">
        <v>30</v>
      </c>
      <c r="AX357" s="12" t="s">
        <v>67</v>
      </c>
      <c r="AY357" s="238" t="s">
        <v>154</v>
      </c>
    </row>
    <row r="358" spans="2:51" s="13" customFormat="1" ht="12">
      <c r="B358" s="239"/>
      <c r="C358" s="240"/>
      <c r="D358" s="230" t="s">
        <v>172</v>
      </c>
      <c r="E358" s="241" t="s">
        <v>1</v>
      </c>
      <c r="F358" s="242" t="s">
        <v>259</v>
      </c>
      <c r="G358" s="240"/>
      <c r="H358" s="243">
        <v>18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AT358" s="249" t="s">
        <v>172</v>
      </c>
      <c r="AU358" s="249" t="s">
        <v>77</v>
      </c>
      <c r="AV358" s="13" t="s">
        <v>77</v>
      </c>
      <c r="AW358" s="13" t="s">
        <v>30</v>
      </c>
      <c r="AX358" s="13" t="s">
        <v>67</v>
      </c>
      <c r="AY358" s="249" t="s">
        <v>154</v>
      </c>
    </row>
    <row r="359" spans="2:51" s="12" customFormat="1" ht="12">
      <c r="B359" s="228"/>
      <c r="C359" s="229"/>
      <c r="D359" s="230" t="s">
        <v>172</v>
      </c>
      <c r="E359" s="231" t="s">
        <v>1</v>
      </c>
      <c r="F359" s="232" t="s">
        <v>367</v>
      </c>
      <c r="G359" s="229"/>
      <c r="H359" s="231" t="s">
        <v>1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172</v>
      </c>
      <c r="AU359" s="238" t="s">
        <v>77</v>
      </c>
      <c r="AV359" s="12" t="s">
        <v>75</v>
      </c>
      <c r="AW359" s="12" t="s">
        <v>30</v>
      </c>
      <c r="AX359" s="12" t="s">
        <v>67</v>
      </c>
      <c r="AY359" s="238" t="s">
        <v>154</v>
      </c>
    </row>
    <row r="360" spans="2:51" s="13" customFormat="1" ht="12">
      <c r="B360" s="239"/>
      <c r="C360" s="240"/>
      <c r="D360" s="230" t="s">
        <v>172</v>
      </c>
      <c r="E360" s="241" t="s">
        <v>1</v>
      </c>
      <c r="F360" s="242" t="s">
        <v>235</v>
      </c>
      <c r="G360" s="240"/>
      <c r="H360" s="243">
        <v>14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AT360" s="249" t="s">
        <v>172</v>
      </c>
      <c r="AU360" s="249" t="s">
        <v>77</v>
      </c>
      <c r="AV360" s="13" t="s">
        <v>77</v>
      </c>
      <c r="AW360" s="13" t="s">
        <v>30</v>
      </c>
      <c r="AX360" s="13" t="s">
        <v>67</v>
      </c>
      <c r="AY360" s="249" t="s">
        <v>154</v>
      </c>
    </row>
    <row r="361" spans="2:51" s="12" customFormat="1" ht="12">
      <c r="B361" s="228"/>
      <c r="C361" s="229"/>
      <c r="D361" s="230" t="s">
        <v>172</v>
      </c>
      <c r="E361" s="231" t="s">
        <v>1</v>
      </c>
      <c r="F361" s="232" t="s">
        <v>368</v>
      </c>
      <c r="G361" s="229"/>
      <c r="H361" s="231" t="s">
        <v>1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172</v>
      </c>
      <c r="AU361" s="238" t="s">
        <v>77</v>
      </c>
      <c r="AV361" s="12" t="s">
        <v>75</v>
      </c>
      <c r="AW361" s="12" t="s">
        <v>30</v>
      </c>
      <c r="AX361" s="12" t="s">
        <v>67</v>
      </c>
      <c r="AY361" s="238" t="s">
        <v>154</v>
      </c>
    </row>
    <row r="362" spans="2:51" s="13" customFormat="1" ht="12">
      <c r="B362" s="239"/>
      <c r="C362" s="240"/>
      <c r="D362" s="230" t="s">
        <v>172</v>
      </c>
      <c r="E362" s="241" t="s">
        <v>1</v>
      </c>
      <c r="F362" s="242" t="s">
        <v>235</v>
      </c>
      <c r="G362" s="240"/>
      <c r="H362" s="243">
        <v>14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172</v>
      </c>
      <c r="AU362" s="249" t="s">
        <v>77</v>
      </c>
      <c r="AV362" s="13" t="s">
        <v>77</v>
      </c>
      <c r="AW362" s="13" t="s">
        <v>30</v>
      </c>
      <c r="AX362" s="13" t="s">
        <v>67</v>
      </c>
      <c r="AY362" s="249" t="s">
        <v>154</v>
      </c>
    </row>
    <row r="363" spans="2:51" s="15" customFormat="1" ht="12">
      <c r="B363" s="271"/>
      <c r="C363" s="272"/>
      <c r="D363" s="230" t="s">
        <v>172</v>
      </c>
      <c r="E363" s="273" t="s">
        <v>1</v>
      </c>
      <c r="F363" s="274" t="s">
        <v>369</v>
      </c>
      <c r="G363" s="272"/>
      <c r="H363" s="275">
        <v>85</v>
      </c>
      <c r="I363" s="276"/>
      <c r="J363" s="272"/>
      <c r="K363" s="272"/>
      <c r="L363" s="277"/>
      <c r="M363" s="278"/>
      <c r="N363" s="279"/>
      <c r="O363" s="279"/>
      <c r="P363" s="279"/>
      <c r="Q363" s="279"/>
      <c r="R363" s="279"/>
      <c r="S363" s="279"/>
      <c r="T363" s="280"/>
      <c r="AT363" s="281" t="s">
        <v>172</v>
      </c>
      <c r="AU363" s="281" t="s">
        <v>77</v>
      </c>
      <c r="AV363" s="15" t="s">
        <v>167</v>
      </c>
      <c r="AW363" s="15" t="s">
        <v>30</v>
      </c>
      <c r="AX363" s="15" t="s">
        <v>67</v>
      </c>
      <c r="AY363" s="281" t="s">
        <v>154</v>
      </c>
    </row>
    <row r="364" spans="2:51" s="12" customFormat="1" ht="12">
      <c r="B364" s="228"/>
      <c r="C364" s="229"/>
      <c r="D364" s="230" t="s">
        <v>172</v>
      </c>
      <c r="E364" s="231" t="s">
        <v>1</v>
      </c>
      <c r="F364" s="232" t="s">
        <v>376</v>
      </c>
      <c r="G364" s="229"/>
      <c r="H364" s="231" t="s">
        <v>1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172</v>
      </c>
      <c r="AU364" s="238" t="s">
        <v>77</v>
      </c>
      <c r="AV364" s="12" t="s">
        <v>75</v>
      </c>
      <c r="AW364" s="12" t="s">
        <v>30</v>
      </c>
      <c r="AX364" s="12" t="s">
        <v>67</v>
      </c>
      <c r="AY364" s="238" t="s">
        <v>154</v>
      </c>
    </row>
    <row r="365" spans="2:51" s="12" customFormat="1" ht="12">
      <c r="B365" s="228"/>
      <c r="C365" s="229"/>
      <c r="D365" s="230" t="s">
        <v>172</v>
      </c>
      <c r="E365" s="231" t="s">
        <v>1</v>
      </c>
      <c r="F365" s="232" t="s">
        <v>373</v>
      </c>
      <c r="G365" s="229"/>
      <c r="H365" s="231" t="s">
        <v>1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172</v>
      </c>
      <c r="AU365" s="238" t="s">
        <v>77</v>
      </c>
      <c r="AV365" s="12" t="s">
        <v>75</v>
      </c>
      <c r="AW365" s="12" t="s">
        <v>30</v>
      </c>
      <c r="AX365" s="12" t="s">
        <v>67</v>
      </c>
      <c r="AY365" s="238" t="s">
        <v>154</v>
      </c>
    </row>
    <row r="366" spans="2:51" s="13" customFormat="1" ht="12">
      <c r="B366" s="239"/>
      <c r="C366" s="240"/>
      <c r="D366" s="230" t="s">
        <v>172</v>
      </c>
      <c r="E366" s="241" t="s">
        <v>1</v>
      </c>
      <c r="F366" s="242" t="s">
        <v>75</v>
      </c>
      <c r="G366" s="240"/>
      <c r="H366" s="243">
        <v>1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AT366" s="249" t="s">
        <v>172</v>
      </c>
      <c r="AU366" s="249" t="s">
        <v>77</v>
      </c>
      <c r="AV366" s="13" t="s">
        <v>77</v>
      </c>
      <c r="AW366" s="13" t="s">
        <v>30</v>
      </c>
      <c r="AX366" s="13" t="s">
        <v>67</v>
      </c>
      <c r="AY366" s="249" t="s">
        <v>154</v>
      </c>
    </row>
    <row r="367" spans="2:51" s="15" customFormat="1" ht="12">
      <c r="B367" s="271"/>
      <c r="C367" s="272"/>
      <c r="D367" s="230" t="s">
        <v>172</v>
      </c>
      <c r="E367" s="273" t="s">
        <v>1</v>
      </c>
      <c r="F367" s="274" t="s">
        <v>369</v>
      </c>
      <c r="G367" s="272"/>
      <c r="H367" s="275">
        <v>1</v>
      </c>
      <c r="I367" s="276"/>
      <c r="J367" s="272"/>
      <c r="K367" s="272"/>
      <c r="L367" s="277"/>
      <c r="M367" s="278"/>
      <c r="N367" s="279"/>
      <c r="O367" s="279"/>
      <c r="P367" s="279"/>
      <c r="Q367" s="279"/>
      <c r="R367" s="279"/>
      <c r="S367" s="279"/>
      <c r="T367" s="280"/>
      <c r="AT367" s="281" t="s">
        <v>172</v>
      </c>
      <c r="AU367" s="281" t="s">
        <v>77</v>
      </c>
      <c r="AV367" s="15" t="s">
        <v>167</v>
      </c>
      <c r="AW367" s="15" t="s">
        <v>30</v>
      </c>
      <c r="AX367" s="15" t="s">
        <v>67</v>
      </c>
      <c r="AY367" s="281" t="s">
        <v>154</v>
      </c>
    </row>
    <row r="368" spans="2:51" s="12" customFormat="1" ht="12">
      <c r="B368" s="228"/>
      <c r="C368" s="229"/>
      <c r="D368" s="230" t="s">
        <v>172</v>
      </c>
      <c r="E368" s="231" t="s">
        <v>1</v>
      </c>
      <c r="F368" s="232" t="s">
        <v>377</v>
      </c>
      <c r="G368" s="229"/>
      <c r="H368" s="231" t="s">
        <v>1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172</v>
      </c>
      <c r="AU368" s="238" t="s">
        <v>77</v>
      </c>
      <c r="AV368" s="12" t="s">
        <v>75</v>
      </c>
      <c r="AW368" s="12" t="s">
        <v>30</v>
      </c>
      <c r="AX368" s="12" t="s">
        <v>67</v>
      </c>
      <c r="AY368" s="238" t="s">
        <v>154</v>
      </c>
    </row>
    <row r="369" spans="2:51" s="12" customFormat="1" ht="12">
      <c r="B369" s="228"/>
      <c r="C369" s="229"/>
      <c r="D369" s="230" t="s">
        <v>172</v>
      </c>
      <c r="E369" s="231" t="s">
        <v>1</v>
      </c>
      <c r="F369" s="232" t="s">
        <v>367</v>
      </c>
      <c r="G369" s="229"/>
      <c r="H369" s="231" t="s">
        <v>1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172</v>
      </c>
      <c r="AU369" s="238" t="s">
        <v>77</v>
      </c>
      <c r="AV369" s="12" t="s">
        <v>75</v>
      </c>
      <c r="AW369" s="12" t="s">
        <v>30</v>
      </c>
      <c r="AX369" s="12" t="s">
        <v>67</v>
      </c>
      <c r="AY369" s="238" t="s">
        <v>154</v>
      </c>
    </row>
    <row r="370" spans="2:51" s="13" customFormat="1" ht="12">
      <c r="B370" s="239"/>
      <c r="C370" s="240"/>
      <c r="D370" s="230" t="s">
        <v>172</v>
      </c>
      <c r="E370" s="241" t="s">
        <v>1</v>
      </c>
      <c r="F370" s="242" t="s">
        <v>75</v>
      </c>
      <c r="G370" s="240"/>
      <c r="H370" s="243">
        <v>1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172</v>
      </c>
      <c r="AU370" s="249" t="s">
        <v>77</v>
      </c>
      <c r="AV370" s="13" t="s">
        <v>77</v>
      </c>
      <c r="AW370" s="13" t="s">
        <v>30</v>
      </c>
      <c r="AX370" s="13" t="s">
        <v>67</v>
      </c>
      <c r="AY370" s="249" t="s">
        <v>154</v>
      </c>
    </row>
    <row r="371" spans="2:51" s="12" customFormat="1" ht="12">
      <c r="B371" s="228"/>
      <c r="C371" s="229"/>
      <c r="D371" s="230" t="s">
        <v>172</v>
      </c>
      <c r="E371" s="231" t="s">
        <v>1</v>
      </c>
      <c r="F371" s="232" t="s">
        <v>368</v>
      </c>
      <c r="G371" s="229"/>
      <c r="H371" s="231" t="s">
        <v>1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172</v>
      </c>
      <c r="AU371" s="238" t="s">
        <v>77</v>
      </c>
      <c r="AV371" s="12" t="s">
        <v>75</v>
      </c>
      <c r="AW371" s="12" t="s">
        <v>30</v>
      </c>
      <c r="AX371" s="12" t="s">
        <v>67</v>
      </c>
      <c r="AY371" s="238" t="s">
        <v>154</v>
      </c>
    </row>
    <row r="372" spans="2:51" s="13" customFormat="1" ht="12">
      <c r="B372" s="239"/>
      <c r="C372" s="240"/>
      <c r="D372" s="230" t="s">
        <v>172</v>
      </c>
      <c r="E372" s="241" t="s">
        <v>1</v>
      </c>
      <c r="F372" s="242" t="s">
        <v>75</v>
      </c>
      <c r="G372" s="240"/>
      <c r="H372" s="243">
        <v>1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AT372" s="249" t="s">
        <v>172</v>
      </c>
      <c r="AU372" s="249" t="s">
        <v>77</v>
      </c>
      <c r="AV372" s="13" t="s">
        <v>77</v>
      </c>
      <c r="AW372" s="13" t="s">
        <v>30</v>
      </c>
      <c r="AX372" s="13" t="s">
        <v>67</v>
      </c>
      <c r="AY372" s="249" t="s">
        <v>154</v>
      </c>
    </row>
    <row r="373" spans="2:51" s="15" customFormat="1" ht="12">
      <c r="B373" s="271"/>
      <c r="C373" s="272"/>
      <c r="D373" s="230" t="s">
        <v>172</v>
      </c>
      <c r="E373" s="273" t="s">
        <v>1</v>
      </c>
      <c r="F373" s="274" t="s">
        <v>369</v>
      </c>
      <c r="G373" s="272"/>
      <c r="H373" s="275">
        <v>2</v>
      </c>
      <c r="I373" s="276"/>
      <c r="J373" s="272"/>
      <c r="K373" s="272"/>
      <c r="L373" s="277"/>
      <c r="M373" s="278"/>
      <c r="N373" s="279"/>
      <c r="O373" s="279"/>
      <c r="P373" s="279"/>
      <c r="Q373" s="279"/>
      <c r="R373" s="279"/>
      <c r="S373" s="279"/>
      <c r="T373" s="280"/>
      <c r="AT373" s="281" t="s">
        <v>172</v>
      </c>
      <c r="AU373" s="281" t="s">
        <v>77</v>
      </c>
      <c r="AV373" s="15" t="s">
        <v>167</v>
      </c>
      <c r="AW373" s="15" t="s">
        <v>30</v>
      </c>
      <c r="AX373" s="15" t="s">
        <v>67</v>
      </c>
      <c r="AY373" s="281" t="s">
        <v>154</v>
      </c>
    </row>
    <row r="374" spans="2:51" s="12" customFormat="1" ht="12">
      <c r="B374" s="228"/>
      <c r="C374" s="229"/>
      <c r="D374" s="230" t="s">
        <v>172</v>
      </c>
      <c r="E374" s="231" t="s">
        <v>1</v>
      </c>
      <c r="F374" s="232" t="s">
        <v>378</v>
      </c>
      <c r="G374" s="229"/>
      <c r="H374" s="231" t="s">
        <v>1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172</v>
      </c>
      <c r="AU374" s="238" t="s">
        <v>77</v>
      </c>
      <c r="AV374" s="12" t="s">
        <v>75</v>
      </c>
      <c r="AW374" s="12" t="s">
        <v>30</v>
      </c>
      <c r="AX374" s="12" t="s">
        <v>67</v>
      </c>
      <c r="AY374" s="238" t="s">
        <v>154</v>
      </c>
    </row>
    <row r="375" spans="2:51" s="12" customFormat="1" ht="12">
      <c r="B375" s="228"/>
      <c r="C375" s="229"/>
      <c r="D375" s="230" t="s">
        <v>172</v>
      </c>
      <c r="E375" s="231" t="s">
        <v>1</v>
      </c>
      <c r="F375" s="232" t="s">
        <v>367</v>
      </c>
      <c r="G375" s="229"/>
      <c r="H375" s="231" t="s">
        <v>1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172</v>
      </c>
      <c r="AU375" s="238" t="s">
        <v>77</v>
      </c>
      <c r="AV375" s="12" t="s">
        <v>75</v>
      </c>
      <c r="AW375" s="12" t="s">
        <v>30</v>
      </c>
      <c r="AX375" s="12" t="s">
        <v>67</v>
      </c>
      <c r="AY375" s="238" t="s">
        <v>154</v>
      </c>
    </row>
    <row r="376" spans="2:51" s="13" customFormat="1" ht="12">
      <c r="B376" s="239"/>
      <c r="C376" s="240"/>
      <c r="D376" s="230" t="s">
        <v>172</v>
      </c>
      <c r="E376" s="241" t="s">
        <v>1</v>
      </c>
      <c r="F376" s="242" t="s">
        <v>188</v>
      </c>
      <c r="G376" s="240"/>
      <c r="H376" s="243">
        <v>7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AT376" s="249" t="s">
        <v>172</v>
      </c>
      <c r="AU376" s="249" t="s">
        <v>77</v>
      </c>
      <c r="AV376" s="13" t="s">
        <v>77</v>
      </c>
      <c r="AW376" s="13" t="s">
        <v>30</v>
      </c>
      <c r="AX376" s="13" t="s">
        <v>67</v>
      </c>
      <c r="AY376" s="249" t="s">
        <v>154</v>
      </c>
    </row>
    <row r="377" spans="2:51" s="12" customFormat="1" ht="12">
      <c r="B377" s="228"/>
      <c r="C377" s="229"/>
      <c r="D377" s="230" t="s">
        <v>172</v>
      </c>
      <c r="E377" s="231" t="s">
        <v>1</v>
      </c>
      <c r="F377" s="232" t="s">
        <v>368</v>
      </c>
      <c r="G377" s="229"/>
      <c r="H377" s="231" t="s">
        <v>1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172</v>
      </c>
      <c r="AU377" s="238" t="s">
        <v>77</v>
      </c>
      <c r="AV377" s="12" t="s">
        <v>75</v>
      </c>
      <c r="AW377" s="12" t="s">
        <v>30</v>
      </c>
      <c r="AX377" s="12" t="s">
        <v>67</v>
      </c>
      <c r="AY377" s="238" t="s">
        <v>154</v>
      </c>
    </row>
    <row r="378" spans="2:51" s="13" customFormat="1" ht="12">
      <c r="B378" s="239"/>
      <c r="C378" s="240"/>
      <c r="D378" s="230" t="s">
        <v>172</v>
      </c>
      <c r="E378" s="241" t="s">
        <v>1</v>
      </c>
      <c r="F378" s="242" t="s">
        <v>179</v>
      </c>
      <c r="G378" s="240"/>
      <c r="H378" s="243">
        <v>5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172</v>
      </c>
      <c r="AU378" s="249" t="s">
        <v>77</v>
      </c>
      <c r="AV378" s="13" t="s">
        <v>77</v>
      </c>
      <c r="AW378" s="13" t="s">
        <v>30</v>
      </c>
      <c r="AX378" s="13" t="s">
        <v>67</v>
      </c>
      <c r="AY378" s="249" t="s">
        <v>154</v>
      </c>
    </row>
    <row r="379" spans="2:51" s="15" customFormat="1" ht="12">
      <c r="B379" s="271"/>
      <c r="C379" s="272"/>
      <c r="D379" s="230" t="s">
        <v>172</v>
      </c>
      <c r="E379" s="273" t="s">
        <v>1</v>
      </c>
      <c r="F379" s="274" t="s">
        <v>369</v>
      </c>
      <c r="G379" s="272"/>
      <c r="H379" s="275">
        <v>12</v>
      </c>
      <c r="I379" s="276"/>
      <c r="J379" s="272"/>
      <c r="K379" s="272"/>
      <c r="L379" s="277"/>
      <c r="M379" s="278"/>
      <c r="N379" s="279"/>
      <c r="O379" s="279"/>
      <c r="P379" s="279"/>
      <c r="Q379" s="279"/>
      <c r="R379" s="279"/>
      <c r="S379" s="279"/>
      <c r="T379" s="280"/>
      <c r="AT379" s="281" t="s">
        <v>172</v>
      </c>
      <c r="AU379" s="281" t="s">
        <v>77</v>
      </c>
      <c r="AV379" s="15" t="s">
        <v>167</v>
      </c>
      <c r="AW379" s="15" t="s">
        <v>30</v>
      </c>
      <c r="AX379" s="15" t="s">
        <v>67</v>
      </c>
      <c r="AY379" s="281" t="s">
        <v>154</v>
      </c>
    </row>
    <row r="380" spans="2:51" s="12" customFormat="1" ht="12">
      <c r="B380" s="228"/>
      <c r="C380" s="229"/>
      <c r="D380" s="230" t="s">
        <v>172</v>
      </c>
      <c r="E380" s="231" t="s">
        <v>1</v>
      </c>
      <c r="F380" s="232" t="s">
        <v>379</v>
      </c>
      <c r="G380" s="229"/>
      <c r="H380" s="231" t="s">
        <v>1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172</v>
      </c>
      <c r="AU380" s="238" t="s">
        <v>77</v>
      </c>
      <c r="AV380" s="12" t="s">
        <v>75</v>
      </c>
      <c r="AW380" s="12" t="s">
        <v>30</v>
      </c>
      <c r="AX380" s="12" t="s">
        <v>67</v>
      </c>
      <c r="AY380" s="238" t="s">
        <v>154</v>
      </c>
    </row>
    <row r="381" spans="2:51" s="12" customFormat="1" ht="12">
      <c r="B381" s="228"/>
      <c r="C381" s="229"/>
      <c r="D381" s="230" t="s">
        <v>172</v>
      </c>
      <c r="E381" s="231" t="s">
        <v>1</v>
      </c>
      <c r="F381" s="232" t="s">
        <v>375</v>
      </c>
      <c r="G381" s="229"/>
      <c r="H381" s="231" t="s">
        <v>1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172</v>
      </c>
      <c r="AU381" s="238" t="s">
        <v>77</v>
      </c>
      <c r="AV381" s="12" t="s">
        <v>75</v>
      </c>
      <c r="AW381" s="12" t="s">
        <v>30</v>
      </c>
      <c r="AX381" s="12" t="s">
        <v>67</v>
      </c>
      <c r="AY381" s="238" t="s">
        <v>154</v>
      </c>
    </row>
    <row r="382" spans="2:51" s="13" customFormat="1" ht="12">
      <c r="B382" s="239"/>
      <c r="C382" s="240"/>
      <c r="D382" s="230" t="s">
        <v>172</v>
      </c>
      <c r="E382" s="241" t="s">
        <v>1</v>
      </c>
      <c r="F382" s="242" t="s">
        <v>77</v>
      </c>
      <c r="G382" s="240"/>
      <c r="H382" s="243">
        <v>2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172</v>
      </c>
      <c r="AU382" s="249" t="s">
        <v>77</v>
      </c>
      <c r="AV382" s="13" t="s">
        <v>77</v>
      </c>
      <c r="AW382" s="13" t="s">
        <v>30</v>
      </c>
      <c r="AX382" s="13" t="s">
        <v>67</v>
      </c>
      <c r="AY382" s="249" t="s">
        <v>154</v>
      </c>
    </row>
    <row r="383" spans="2:51" s="15" customFormat="1" ht="12">
      <c r="B383" s="271"/>
      <c r="C383" s="272"/>
      <c r="D383" s="230" t="s">
        <v>172</v>
      </c>
      <c r="E383" s="273" t="s">
        <v>1</v>
      </c>
      <c r="F383" s="274" t="s">
        <v>369</v>
      </c>
      <c r="G383" s="272"/>
      <c r="H383" s="275">
        <v>2</v>
      </c>
      <c r="I383" s="276"/>
      <c r="J383" s="272"/>
      <c r="K383" s="272"/>
      <c r="L383" s="277"/>
      <c r="M383" s="278"/>
      <c r="N383" s="279"/>
      <c r="O383" s="279"/>
      <c r="P383" s="279"/>
      <c r="Q383" s="279"/>
      <c r="R383" s="279"/>
      <c r="S383" s="279"/>
      <c r="T383" s="280"/>
      <c r="AT383" s="281" t="s">
        <v>172</v>
      </c>
      <c r="AU383" s="281" t="s">
        <v>77</v>
      </c>
      <c r="AV383" s="15" t="s">
        <v>167</v>
      </c>
      <c r="AW383" s="15" t="s">
        <v>30</v>
      </c>
      <c r="AX383" s="15" t="s">
        <v>67</v>
      </c>
      <c r="AY383" s="281" t="s">
        <v>154</v>
      </c>
    </row>
    <row r="384" spans="2:51" s="12" customFormat="1" ht="12">
      <c r="B384" s="228"/>
      <c r="C384" s="229"/>
      <c r="D384" s="230" t="s">
        <v>172</v>
      </c>
      <c r="E384" s="231" t="s">
        <v>1</v>
      </c>
      <c r="F384" s="232" t="s">
        <v>380</v>
      </c>
      <c r="G384" s="229"/>
      <c r="H384" s="231" t="s">
        <v>1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172</v>
      </c>
      <c r="AU384" s="238" t="s">
        <v>77</v>
      </c>
      <c r="AV384" s="12" t="s">
        <v>75</v>
      </c>
      <c r="AW384" s="12" t="s">
        <v>30</v>
      </c>
      <c r="AX384" s="12" t="s">
        <v>67</v>
      </c>
      <c r="AY384" s="238" t="s">
        <v>154</v>
      </c>
    </row>
    <row r="385" spans="2:51" s="12" customFormat="1" ht="12">
      <c r="B385" s="228"/>
      <c r="C385" s="229"/>
      <c r="D385" s="230" t="s">
        <v>172</v>
      </c>
      <c r="E385" s="231" t="s">
        <v>1</v>
      </c>
      <c r="F385" s="232" t="s">
        <v>381</v>
      </c>
      <c r="G385" s="229"/>
      <c r="H385" s="231" t="s">
        <v>1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172</v>
      </c>
      <c r="AU385" s="238" t="s">
        <v>77</v>
      </c>
      <c r="AV385" s="12" t="s">
        <v>75</v>
      </c>
      <c r="AW385" s="12" t="s">
        <v>30</v>
      </c>
      <c r="AX385" s="12" t="s">
        <v>67</v>
      </c>
      <c r="AY385" s="238" t="s">
        <v>154</v>
      </c>
    </row>
    <row r="386" spans="2:51" s="13" customFormat="1" ht="12">
      <c r="B386" s="239"/>
      <c r="C386" s="240"/>
      <c r="D386" s="230" t="s">
        <v>172</v>
      </c>
      <c r="E386" s="241" t="s">
        <v>1</v>
      </c>
      <c r="F386" s="242" t="s">
        <v>223</v>
      </c>
      <c r="G386" s="240"/>
      <c r="H386" s="243">
        <v>12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172</v>
      </c>
      <c r="AU386" s="249" t="s">
        <v>77</v>
      </c>
      <c r="AV386" s="13" t="s">
        <v>77</v>
      </c>
      <c r="AW386" s="13" t="s">
        <v>30</v>
      </c>
      <c r="AX386" s="13" t="s">
        <v>67</v>
      </c>
      <c r="AY386" s="249" t="s">
        <v>154</v>
      </c>
    </row>
    <row r="387" spans="2:51" s="12" customFormat="1" ht="12">
      <c r="B387" s="228"/>
      <c r="C387" s="229"/>
      <c r="D387" s="230" t="s">
        <v>172</v>
      </c>
      <c r="E387" s="231" t="s">
        <v>1</v>
      </c>
      <c r="F387" s="232" t="s">
        <v>375</v>
      </c>
      <c r="G387" s="229"/>
      <c r="H387" s="231" t="s">
        <v>1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172</v>
      </c>
      <c r="AU387" s="238" t="s">
        <v>77</v>
      </c>
      <c r="AV387" s="12" t="s">
        <v>75</v>
      </c>
      <c r="AW387" s="12" t="s">
        <v>30</v>
      </c>
      <c r="AX387" s="12" t="s">
        <v>67</v>
      </c>
      <c r="AY387" s="238" t="s">
        <v>154</v>
      </c>
    </row>
    <row r="388" spans="2:51" s="13" customFormat="1" ht="12">
      <c r="B388" s="239"/>
      <c r="C388" s="240"/>
      <c r="D388" s="230" t="s">
        <v>172</v>
      </c>
      <c r="E388" s="241" t="s">
        <v>1</v>
      </c>
      <c r="F388" s="242" t="s">
        <v>184</v>
      </c>
      <c r="G388" s="240"/>
      <c r="H388" s="243">
        <v>6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AT388" s="249" t="s">
        <v>172</v>
      </c>
      <c r="AU388" s="249" t="s">
        <v>77</v>
      </c>
      <c r="AV388" s="13" t="s">
        <v>77</v>
      </c>
      <c r="AW388" s="13" t="s">
        <v>30</v>
      </c>
      <c r="AX388" s="13" t="s">
        <v>67</v>
      </c>
      <c r="AY388" s="249" t="s">
        <v>154</v>
      </c>
    </row>
    <row r="389" spans="2:51" s="15" customFormat="1" ht="12">
      <c r="B389" s="271"/>
      <c r="C389" s="272"/>
      <c r="D389" s="230" t="s">
        <v>172</v>
      </c>
      <c r="E389" s="273" t="s">
        <v>1</v>
      </c>
      <c r="F389" s="274" t="s">
        <v>369</v>
      </c>
      <c r="G389" s="272"/>
      <c r="H389" s="275">
        <v>18</v>
      </c>
      <c r="I389" s="276"/>
      <c r="J389" s="272"/>
      <c r="K389" s="272"/>
      <c r="L389" s="277"/>
      <c r="M389" s="278"/>
      <c r="N389" s="279"/>
      <c r="O389" s="279"/>
      <c r="P389" s="279"/>
      <c r="Q389" s="279"/>
      <c r="R389" s="279"/>
      <c r="S389" s="279"/>
      <c r="T389" s="280"/>
      <c r="AT389" s="281" t="s">
        <v>172</v>
      </c>
      <c r="AU389" s="281" t="s">
        <v>77</v>
      </c>
      <c r="AV389" s="15" t="s">
        <v>167</v>
      </c>
      <c r="AW389" s="15" t="s">
        <v>30</v>
      </c>
      <c r="AX389" s="15" t="s">
        <v>67</v>
      </c>
      <c r="AY389" s="281" t="s">
        <v>154</v>
      </c>
    </row>
    <row r="390" spans="2:51" s="12" customFormat="1" ht="12">
      <c r="B390" s="228"/>
      <c r="C390" s="229"/>
      <c r="D390" s="230" t="s">
        <v>172</v>
      </c>
      <c r="E390" s="231" t="s">
        <v>1</v>
      </c>
      <c r="F390" s="232" t="s">
        <v>382</v>
      </c>
      <c r="G390" s="229"/>
      <c r="H390" s="231" t="s">
        <v>1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172</v>
      </c>
      <c r="AU390" s="238" t="s">
        <v>77</v>
      </c>
      <c r="AV390" s="12" t="s">
        <v>75</v>
      </c>
      <c r="AW390" s="12" t="s">
        <v>30</v>
      </c>
      <c r="AX390" s="12" t="s">
        <v>67</v>
      </c>
      <c r="AY390" s="238" t="s">
        <v>154</v>
      </c>
    </row>
    <row r="391" spans="2:51" s="12" customFormat="1" ht="12">
      <c r="B391" s="228"/>
      <c r="C391" s="229"/>
      <c r="D391" s="230" t="s">
        <v>172</v>
      </c>
      <c r="E391" s="231" t="s">
        <v>1</v>
      </c>
      <c r="F391" s="232" t="s">
        <v>375</v>
      </c>
      <c r="G391" s="229"/>
      <c r="H391" s="231" t="s">
        <v>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172</v>
      </c>
      <c r="AU391" s="238" t="s">
        <v>77</v>
      </c>
      <c r="AV391" s="12" t="s">
        <v>75</v>
      </c>
      <c r="AW391" s="12" t="s">
        <v>30</v>
      </c>
      <c r="AX391" s="12" t="s">
        <v>67</v>
      </c>
      <c r="AY391" s="238" t="s">
        <v>154</v>
      </c>
    </row>
    <row r="392" spans="2:51" s="13" customFormat="1" ht="12">
      <c r="B392" s="239"/>
      <c r="C392" s="240"/>
      <c r="D392" s="230" t="s">
        <v>172</v>
      </c>
      <c r="E392" s="241" t="s">
        <v>1</v>
      </c>
      <c r="F392" s="242" t="s">
        <v>75</v>
      </c>
      <c r="G392" s="240"/>
      <c r="H392" s="243">
        <v>1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172</v>
      </c>
      <c r="AU392" s="249" t="s">
        <v>77</v>
      </c>
      <c r="AV392" s="13" t="s">
        <v>77</v>
      </c>
      <c r="AW392" s="13" t="s">
        <v>30</v>
      </c>
      <c r="AX392" s="13" t="s">
        <v>67</v>
      </c>
      <c r="AY392" s="249" t="s">
        <v>154</v>
      </c>
    </row>
    <row r="393" spans="2:51" s="15" customFormat="1" ht="12">
      <c r="B393" s="271"/>
      <c r="C393" s="272"/>
      <c r="D393" s="230" t="s">
        <v>172</v>
      </c>
      <c r="E393" s="273" t="s">
        <v>1</v>
      </c>
      <c r="F393" s="274" t="s">
        <v>369</v>
      </c>
      <c r="G393" s="272"/>
      <c r="H393" s="275">
        <v>1</v>
      </c>
      <c r="I393" s="276"/>
      <c r="J393" s="272"/>
      <c r="K393" s="272"/>
      <c r="L393" s="277"/>
      <c r="M393" s="278"/>
      <c r="N393" s="279"/>
      <c r="O393" s="279"/>
      <c r="P393" s="279"/>
      <c r="Q393" s="279"/>
      <c r="R393" s="279"/>
      <c r="S393" s="279"/>
      <c r="T393" s="280"/>
      <c r="AT393" s="281" t="s">
        <v>172</v>
      </c>
      <c r="AU393" s="281" t="s">
        <v>77</v>
      </c>
      <c r="AV393" s="15" t="s">
        <v>167</v>
      </c>
      <c r="AW393" s="15" t="s">
        <v>30</v>
      </c>
      <c r="AX393" s="15" t="s">
        <v>67</v>
      </c>
      <c r="AY393" s="281" t="s">
        <v>154</v>
      </c>
    </row>
    <row r="394" spans="2:51" s="12" customFormat="1" ht="12">
      <c r="B394" s="228"/>
      <c r="C394" s="229"/>
      <c r="D394" s="230" t="s">
        <v>172</v>
      </c>
      <c r="E394" s="231" t="s">
        <v>1</v>
      </c>
      <c r="F394" s="232" t="s">
        <v>383</v>
      </c>
      <c r="G394" s="229"/>
      <c r="H394" s="231" t="s">
        <v>1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172</v>
      </c>
      <c r="AU394" s="238" t="s">
        <v>77</v>
      </c>
      <c r="AV394" s="12" t="s">
        <v>75</v>
      </c>
      <c r="AW394" s="12" t="s">
        <v>30</v>
      </c>
      <c r="AX394" s="12" t="s">
        <v>67</v>
      </c>
      <c r="AY394" s="238" t="s">
        <v>154</v>
      </c>
    </row>
    <row r="395" spans="2:51" s="12" customFormat="1" ht="12">
      <c r="B395" s="228"/>
      <c r="C395" s="229"/>
      <c r="D395" s="230" t="s">
        <v>172</v>
      </c>
      <c r="E395" s="231" t="s">
        <v>1</v>
      </c>
      <c r="F395" s="232" t="s">
        <v>375</v>
      </c>
      <c r="G395" s="229"/>
      <c r="H395" s="231" t="s">
        <v>1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172</v>
      </c>
      <c r="AU395" s="238" t="s">
        <v>77</v>
      </c>
      <c r="AV395" s="12" t="s">
        <v>75</v>
      </c>
      <c r="AW395" s="12" t="s">
        <v>30</v>
      </c>
      <c r="AX395" s="12" t="s">
        <v>67</v>
      </c>
      <c r="AY395" s="238" t="s">
        <v>154</v>
      </c>
    </row>
    <row r="396" spans="2:51" s="13" customFormat="1" ht="12">
      <c r="B396" s="239"/>
      <c r="C396" s="240"/>
      <c r="D396" s="230" t="s">
        <v>172</v>
      </c>
      <c r="E396" s="241" t="s">
        <v>1</v>
      </c>
      <c r="F396" s="242" t="s">
        <v>75</v>
      </c>
      <c r="G396" s="240"/>
      <c r="H396" s="243">
        <v>1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AT396" s="249" t="s">
        <v>172</v>
      </c>
      <c r="AU396" s="249" t="s">
        <v>77</v>
      </c>
      <c r="AV396" s="13" t="s">
        <v>77</v>
      </c>
      <c r="AW396" s="13" t="s">
        <v>30</v>
      </c>
      <c r="AX396" s="13" t="s">
        <v>67</v>
      </c>
      <c r="AY396" s="249" t="s">
        <v>154</v>
      </c>
    </row>
    <row r="397" spans="2:51" s="15" customFormat="1" ht="12">
      <c r="B397" s="271"/>
      <c r="C397" s="272"/>
      <c r="D397" s="230" t="s">
        <v>172</v>
      </c>
      <c r="E397" s="273" t="s">
        <v>1</v>
      </c>
      <c r="F397" s="274" t="s">
        <v>369</v>
      </c>
      <c r="G397" s="272"/>
      <c r="H397" s="275">
        <v>1</v>
      </c>
      <c r="I397" s="276"/>
      <c r="J397" s="272"/>
      <c r="K397" s="272"/>
      <c r="L397" s="277"/>
      <c r="M397" s="278"/>
      <c r="N397" s="279"/>
      <c r="O397" s="279"/>
      <c r="P397" s="279"/>
      <c r="Q397" s="279"/>
      <c r="R397" s="279"/>
      <c r="S397" s="279"/>
      <c r="T397" s="280"/>
      <c r="AT397" s="281" t="s">
        <v>172</v>
      </c>
      <c r="AU397" s="281" t="s">
        <v>77</v>
      </c>
      <c r="AV397" s="15" t="s">
        <v>167</v>
      </c>
      <c r="AW397" s="15" t="s">
        <v>30</v>
      </c>
      <c r="AX397" s="15" t="s">
        <v>67</v>
      </c>
      <c r="AY397" s="281" t="s">
        <v>154</v>
      </c>
    </row>
    <row r="398" spans="2:51" s="12" customFormat="1" ht="12">
      <c r="B398" s="228"/>
      <c r="C398" s="229"/>
      <c r="D398" s="230" t="s">
        <v>172</v>
      </c>
      <c r="E398" s="231" t="s">
        <v>1</v>
      </c>
      <c r="F398" s="232" t="s">
        <v>384</v>
      </c>
      <c r="G398" s="229"/>
      <c r="H398" s="231" t="s">
        <v>1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172</v>
      </c>
      <c r="AU398" s="238" t="s">
        <v>77</v>
      </c>
      <c r="AV398" s="12" t="s">
        <v>75</v>
      </c>
      <c r="AW398" s="12" t="s">
        <v>30</v>
      </c>
      <c r="AX398" s="12" t="s">
        <v>67</v>
      </c>
      <c r="AY398" s="238" t="s">
        <v>154</v>
      </c>
    </row>
    <row r="399" spans="2:51" s="12" customFormat="1" ht="12">
      <c r="B399" s="228"/>
      <c r="C399" s="229"/>
      <c r="D399" s="230" t="s">
        <v>172</v>
      </c>
      <c r="E399" s="231" t="s">
        <v>1</v>
      </c>
      <c r="F399" s="232" t="s">
        <v>375</v>
      </c>
      <c r="G399" s="229"/>
      <c r="H399" s="231" t="s">
        <v>1</v>
      </c>
      <c r="I399" s="233"/>
      <c r="J399" s="229"/>
      <c r="K399" s="229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172</v>
      </c>
      <c r="AU399" s="238" t="s">
        <v>77</v>
      </c>
      <c r="AV399" s="12" t="s">
        <v>75</v>
      </c>
      <c r="AW399" s="12" t="s">
        <v>30</v>
      </c>
      <c r="AX399" s="12" t="s">
        <v>67</v>
      </c>
      <c r="AY399" s="238" t="s">
        <v>154</v>
      </c>
    </row>
    <row r="400" spans="2:51" s="13" customFormat="1" ht="12">
      <c r="B400" s="239"/>
      <c r="C400" s="240"/>
      <c r="D400" s="230" t="s">
        <v>172</v>
      </c>
      <c r="E400" s="241" t="s">
        <v>1</v>
      </c>
      <c r="F400" s="242" t="s">
        <v>75</v>
      </c>
      <c r="G400" s="240"/>
      <c r="H400" s="243">
        <v>1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AT400" s="249" t="s">
        <v>172</v>
      </c>
      <c r="AU400" s="249" t="s">
        <v>77</v>
      </c>
      <c r="AV400" s="13" t="s">
        <v>77</v>
      </c>
      <c r="AW400" s="13" t="s">
        <v>30</v>
      </c>
      <c r="AX400" s="13" t="s">
        <v>67</v>
      </c>
      <c r="AY400" s="249" t="s">
        <v>154</v>
      </c>
    </row>
    <row r="401" spans="2:51" s="15" customFormat="1" ht="12">
      <c r="B401" s="271"/>
      <c r="C401" s="272"/>
      <c r="D401" s="230" t="s">
        <v>172</v>
      </c>
      <c r="E401" s="273" t="s">
        <v>1</v>
      </c>
      <c r="F401" s="274" t="s">
        <v>369</v>
      </c>
      <c r="G401" s="272"/>
      <c r="H401" s="275">
        <v>1</v>
      </c>
      <c r="I401" s="276"/>
      <c r="J401" s="272"/>
      <c r="K401" s="272"/>
      <c r="L401" s="277"/>
      <c r="M401" s="278"/>
      <c r="N401" s="279"/>
      <c r="O401" s="279"/>
      <c r="P401" s="279"/>
      <c r="Q401" s="279"/>
      <c r="R401" s="279"/>
      <c r="S401" s="279"/>
      <c r="T401" s="280"/>
      <c r="AT401" s="281" t="s">
        <v>172</v>
      </c>
      <c r="AU401" s="281" t="s">
        <v>77</v>
      </c>
      <c r="AV401" s="15" t="s">
        <v>167</v>
      </c>
      <c r="AW401" s="15" t="s">
        <v>30</v>
      </c>
      <c r="AX401" s="15" t="s">
        <v>67</v>
      </c>
      <c r="AY401" s="281" t="s">
        <v>154</v>
      </c>
    </row>
    <row r="402" spans="2:51" s="12" customFormat="1" ht="12">
      <c r="B402" s="228"/>
      <c r="C402" s="229"/>
      <c r="D402" s="230" t="s">
        <v>172</v>
      </c>
      <c r="E402" s="231" t="s">
        <v>1</v>
      </c>
      <c r="F402" s="232" t="s">
        <v>385</v>
      </c>
      <c r="G402" s="229"/>
      <c r="H402" s="231" t="s">
        <v>1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172</v>
      </c>
      <c r="AU402" s="238" t="s">
        <v>77</v>
      </c>
      <c r="AV402" s="12" t="s">
        <v>75</v>
      </c>
      <c r="AW402" s="12" t="s">
        <v>30</v>
      </c>
      <c r="AX402" s="12" t="s">
        <v>67</v>
      </c>
      <c r="AY402" s="238" t="s">
        <v>154</v>
      </c>
    </row>
    <row r="403" spans="2:51" s="12" customFormat="1" ht="12">
      <c r="B403" s="228"/>
      <c r="C403" s="229"/>
      <c r="D403" s="230" t="s">
        <v>172</v>
      </c>
      <c r="E403" s="231" t="s">
        <v>1</v>
      </c>
      <c r="F403" s="232" t="s">
        <v>375</v>
      </c>
      <c r="G403" s="229"/>
      <c r="H403" s="231" t="s">
        <v>1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172</v>
      </c>
      <c r="AU403" s="238" t="s">
        <v>77</v>
      </c>
      <c r="AV403" s="12" t="s">
        <v>75</v>
      </c>
      <c r="AW403" s="12" t="s">
        <v>30</v>
      </c>
      <c r="AX403" s="12" t="s">
        <v>67</v>
      </c>
      <c r="AY403" s="238" t="s">
        <v>154</v>
      </c>
    </row>
    <row r="404" spans="2:51" s="13" customFormat="1" ht="12">
      <c r="B404" s="239"/>
      <c r="C404" s="240"/>
      <c r="D404" s="230" t="s">
        <v>172</v>
      </c>
      <c r="E404" s="241" t="s">
        <v>1</v>
      </c>
      <c r="F404" s="242" t="s">
        <v>75</v>
      </c>
      <c r="G404" s="240"/>
      <c r="H404" s="243">
        <v>1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AT404" s="249" t="s">
        <v>172</v>
      </c>
      <c r="AU404" s="249" t="s">
        <v>77</v>
      </c>
      <c r="AV404" s="13" t="s">
        <v>77</v>
      </c>
      <c r="AW404" s="13" t="s">
        <v>30</v>
      </c>
      <c r="AX404" s="13" t="s">
        <v>67</v>
      </c>
      <c r="AY404" s="249" t="s">
        <v>154</v>
      </c>
    </row>
    <row r="405" spans="2:51" s="15" customFormat="1" ht="12">
      <c r="B405" s="271"/>
      <c r="C405" s="272"/>
      <c r="D405" s="230" t="s">
        <v>172</v>
      </c>
      <c r="E405" s="273" t="s">
        <v>1</v>
      </c>
      <c r="F405" s="274" t="s">
        <v>369</v>
      </c>
      <c r="G405" s="272"/>
      <c r="H405" s="275">
        <v>1</v>
      </c>
      <c r="I405" s="276"/>
      <c r="J405" s="272"/>
      <c r="K405" s="272"/>
      <c r="L405" s="277"/>
      <c r="M405" s="278"/>
      <c r="N405" s="279"/>
      <c r="O405" s="279"/>
      <c r="P405" s="279"/>
      <c r="Q405" s="279"/>
      <c r="R405" s="279"/>
      <c r="S405" s="279"/>
      <c r="T405" s="280"/>
      <c r="AT405" s="281" t="s">
        <v>172</v>
      </c>
      <c r="AU405" s="281" t="s">
        <v>77</v>
      </c>
      <c r="AV405" s="15" t="s">
        <v>167</v>
      </c>
      <c r="AW405" s="15" t="s">
        <v>30</v>
      </c>
      <c r="AX405" s="15" t="s">
        <v>67</v>
      </c>
      <c r="AY405" s="281" t="s">
        <v>154</v>
      </c>
    </row>
    <row r="406" spans="2:51" s="12" customFormat="1" ht="12">
      <c r="B406" s="228"/>
      <c r="C406" s="229"/>
      <c r="D406" s="230" t="s">
        <v>172</v>
      </c>
      <c r="E406" s="231" t="s">
        <v>1</v>
      </c>
      <c r="F406" s="232" t="s">
        <v>386</v>
      </c>
      <c r="G406" s="229"/>
      <c r="H406" s="231" t="s">
        <v>1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172</v>
      </c>
      <c r="AU406" s="238" t="s">
        <v>77</v>
      </c>
      <c r="AV406" s="12" t="s">
        <v>75</v>
      </c>
      <c r="AW406" s="12" t="s">
        <v>30</v>
      </c>
      <c r="AX406" s="12" t="s">
        <v>67</v>
      </c>
      <c r="AY406" s="238" t="s">
        <v>154</v>
      </c>
    </row>
    <row r="407" spans="2:51" s="12" customFormat="1" ht="12">
      <c r="B407" s="228"/>
      <c r="C407" s="229"/>
      <c r="D407" s="230" t="s">
        <v>172</v>
      </c>
      <c r="E407" s="231" t="s">
        <v>1</v>
      </c>
      <c r="F407" s="232" t="s">
        <v>375</v>
      </c>
      <c r="G407" s="229"/>
      <c r="H407" s="231" t="s">
        <v>1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172</v>
      </c>
      <c r="AU407" s="238" t="s">
        <v>77</v>
      </c>
      <c r="AV407" s="12" t="s">
        <v>75</v>
      </c>
      <c r="AW407" s="12" t="s">
        <v>30</v>
      </c>
      <c r="AX407" s="12" t="s">
        <v>67</v>
      </c>
      <c r="AY407" s="238" t="s">
        <v>154</v>
      </c>
    </row>
    <row r="408" spans="2:51" s="13" customFormat="1" ht="12">
      <c r="B408" s="239"/>
      <c r="C408" s="240"/>
      <c r="D408" s="230" t="s">
        <v>172</v>
      </c>
      <c r="E408" s="241" t="s">
        <v>1</v>
      </c>
      <c r="F408" s="242" t="s">
        <v>184</v>
      </c>
      <c r="G408" s="240"/>
      <c r="H408" s="243">
        <v>6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AT408" s="249" t="s">
        <v>172</v>
      </c>
      <c r="AU408" s="249" t="s">
        <v>77</v>
      </c>
      <c r="AV408" s="13" t="s">
        <v>77</v>
      </c>
      <c r="AW408" s="13" t="s">
        <v>30</v>
      </c>
      <c r="AX408" s="13" t="s">
        <v>67</v>
      </c>
      <c r="AY408" s="249" t="s">
        <v>154</v>
      </c>
    </row>
    <row r="409" spans="2:51" s="15" customFormat="1" ht="12">
      <c r="B409" s="271"/>
      <c r="C409" s="272"/>
      <c r="D409" s="230" t="s">
        <v>172</v>
      </c>
      <c r="E409" s="273" t="s">
        <v>1</v>
      </c>
      <c r="F409" s="274" t="s">
        <v>369</v>
      </c>
      <c r="G409" s="272"/>
      <c r="H409" s="275">
        <v>6</v>
      </c>
      <c r="I409" s="276"/>
      <c r="J409" s="272"/>
      <c r="K409" s="272"/>
      <c r="L409" s="277"/>
      <c r="M409" s="278"/>
      <c r="N409" s="279"/>
      <c r="O409" s="279"/>
      <c r="P409" s="279"/>
      <c r="Q409" s="279"/>
      <c r="R409" s="279"/>
      <c r="S409" s="279"/>
      <c r="T409" s="280"/>
      <c r="AT409" s="281" t="s">
        <v>172</v>
      </c>
      <c r="AU409" s="281" t="s">
        <v>77</v>
      </c>
      <c r="AV409" s="15" t="s">
        <v>167</v>
      </c>
      <c r="AW409" s="15" t="s">
        <v>30</v>
      </c>
      <c r="AX409" s="15" t="s">
        <v>67</v>
      </c>
      <c r="AY409" s="281" t="s">
        <v>154</v>
      </c>
    </row>
    <row r="410" spans="2:51" s="12" customFormat="1" ht="12">
      <c r="B410" s="228"/>
      <c r="C410" s="229"/>
      <c r="D410" s="230" t="s">
        <v>172</v>
      </c>
      <c r="E410" s="231" t="s">
        <v>1</v>
      </c>
      <c r="F410" s="232" t="s">
        <v>387</v>
      </c>
      <c r="G410" s="229"/>
      <c r="H410" s="231" t="s">
        <v>1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172</v>
      </c>
      <c r="AU410" s="238" t="s">
        <v>77</v>
      </c>
      <c r="AV410" s="12" t="s">
        <v>75</v>
      </c>
      <c r="AW410" s="12" t="s">
        <v>30</v>
      </c>
      <c r="AX410" s="12" t="s">
        <v>67</v>
      </c>
      <c r="AY410" s="238" t="s">
        <v>154</v>
      </c>
    </row>
    <row r="411" spans="2:51" s="12" customFormat="1" ht="12">
      <c r="B411" s="228"/>
      <c r="C411" s="229"/>
      <c r="D411" s="230" t="s">
        <v>172</v>
      </c>
      <c r="E411" s="231" t="s">
        <v>1</v>
      </c>
      <c r="F411" s="232" t="s">
        <v>375</v>
      </c>
      <c r="G411" s="229"/>
      <c r="H411" s="231" t="s">
        <v>1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172</v>
      </c>
      <c r="AU411" s="238" t="s">
        <v>77</v>
      </c>
      <c r="AV411" s="12" t="s">
        <v>75</v>
      </c>
      <c r="AW411" s="12" t="s">
        <v>30</v>
      </c>
      <c r="AX411" s="12" t="s">
        <v>67</v>
      </c>
      <c r="AY411" s="238" t="s">
        <v>154</v>
      </c>
    </row>
    <row r="412" spans="2:51" s="13" customFormat="1" ht="12">
      <c r="B412" s="239"/>
      <c r="C412" s="240"/>
      <c r="D412" s="230" t="s">
        <v>172</v>
      </c>
      <c r="E412" s="241" t="s">
        <v>1</v>
      </c>
      <c r="F412" s="242" t="s">
        <v>184</v>
      </c>
      <c r="G412" s="240"/>
      <c r="H412" s="243">
        <v>6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172</v>
      </c>
      <c r="AU412" s="249" t="s">
        <v>77</v>
      </c>
      <c r="AV412" s="13" t="s">
        <v>77</v>
      </c>
      <c r="AW412" s="13" t="s">
        <v>30</v>
      </c>
      <c r="AX412" s="13" t="s">
        <v>67</v>
      </c>
      <c r="AY412" s="249" t="s">
        <v>154</v>
      </c>
    </row>
    <row r="413" spans="2:51" s="15" customFormat="1" ht="12">
      <c r="B413" s="271"/>
      <c r="C413" s="272"/>
      <c r="D413" s="230" t="s">
        <v>172</v>
      </c>
      <c r="E413" s="273" t="s">
        <v>1</v>
      </c>
      <c r="F413" s="274" t="s">
        <v>369</v>
      </c>
      <c r="G413" s="272"/>
      <c r="H413" s="275">
        <v>6</v>
      </c>
      <c r="I413" s="276"/>
      <c r="J413" s="272"/>
      <c r="K413" s="272"/>
      <c r="L413" s="277"/>
      <c r="M413" s="278"/>
      <c r="N413" s="279"/>
      <c r="O413" s="279"/>
      <c r="P413" s="279"/>
      <c r="Q413" s="279"/>
      <c r="R413" s="279"/>
      <c r="S413" s="279"/>
      <c r="T413" s="280"/>
      <c r="AT413" s="281" t="s">
        <v>172</v>
      </c>
      <c r="AU413" s="281" t="s">
        <v>77</v>
      </c>
      <c r="AV413" s="15" t="s">
        <v>167</v>
      </c>
      <c r="AW413" s="15" t="s">
        <v>30</v>
      </c>
      <c r="AX413" s="15" t="s">
        <v>67</v>
      </c>
      <c r="AY413" s="281" t="s">
        <v>154</v>
      </c>
    </row>
    <row r="414" spans="2:51" s="12" customFormat="1" ht="12">
      <c r="B414" s="228"/>
      <c r="C414" s="229"/>
      <c r="D414" s="230" t="s">
        <v>172</v>
      </c>
      <c r="E414" s="231" t="s">
        <v>1</v>
      </c>
      <c r="F414" s="232" t="s">
        <v>388</v>
      </c>
      <c r="G414" s="229"/>
      <c r="H414" s="231" t="s">
        <v>1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172</v>
      </c>
      <c r="AU414" s="238" t="s">
        <v>77</v>
      </c>
      <c r="AV414" s="12" t="s">
        <v>75</v>
      </c>
      <c r="AW414" s="12" t="s">
        <v>30</v>
      </c>
      <c r="AX414" s="12" t="s">
        <v>67</v>
      </c>
      <c r="AY414" s="238" t="s">
        <v>154</v>
      </c>
    </row>
    <row r="415" spans="2:51" s="12" customFormat="1" ht="12">
      <c r="B415" s="228"/>
      <c r="C415" s="229"/>
      <c r="D415" s="230" t="s">
        <v>172</v>
      </c>
      <c r="E415" s="231" t="s">
        <v>1</v>
      </c>
      <c r="F415" s="232" t="s">
        <v>375</v>
      </c>
      <c r="G415" s="229"/>
      <c r="H415" s="231" t="s">
        <v>1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172</v>
      </c>
      <c r="AU415" s="238" t="s">
        <v>77</v>
      </c>
      <c r="AV415" s="12" t="s">
        <v>75</v>
      </c>
      <c r="AW415" s="12" t="s">
        <v>30</v>
      </c>
      <c r="AX415" s="12" t="s">
        <v>67</v>
      </c>
      <c r="AY415" s="238" t="s">
        <v>154</v>
      </c>
    </row>
    <row r="416" spans="2:51" s="13" customFormat="1" ht="12">
      <c r="B416" s="239"/>
      <c r="C416" s="240"/>
      <c r="D416" s="230" t="s">
        <v>172</v>
      </c>
      <c r="E416" s="241" t="s">
        <v>1</v>
      </c>
      <c r="F416" s="242" t="s">
        <v>184</v>
      </c>
      <c r="G416" s="240"/>
      <c r="H416" s="243">
        <v>6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AT416" s="249" t="s">
        <v>172</v>
      </c>
      <c r="AU416" s="249" t="s">
        <v>77</v>
      </c>
      <c r="AV416" s="13" t="s">
        <v>77</v>
      </c>
      <c r="AW416" s="13" t="s">
        <v>30</v>
      </c>
      <c r="AX416" s="13" t="s">
        <v>67</v>
      </c>
      <c r="AY416" s="249" t="s">
        <v>154</v>
      </c>
    </row>
    <row r="417" spans="2:51" s="15" customFormat="1" ht="12">
      <c r="B417" s="271"/>
      <c r="C417" s="272"/>
      <c r="D417" s="230" t="s">
        <v>172</v>
      </c>
      <c r="E417" s="273" t="s">
        <v>1</v>
      </c>
      <c r="F417" s="274" t="s">
        <v>369</v>
      </c>
      <c r="G417" s="272"/>
      <c r="H417" s="275">
        <v>6</v>
      </c>
      <c r="I417" s="276"/>
      <c r="J417" s="272"/>
      <c r="K417" s="272"/>
      <c r="L417" s="277"/>
      <c r="M417" s="278"/>
      <c r="N417" s="279"/>
      <c r="O417" s="279"/>
      <c r="P417" s="279"/>
      <c r="Q417" s="279"/>
      <c r="R417" s="279"/>
      <c r="S417" s="279"/>
      <c r="T417" s="280"/>
      <c r="AT417" s="281" t="s">
        <v>172</v>
      </c>
      <c r="AU417" s="281" t="s">
        <v>77</v>
      </c>
      <c r="AV417" s="15" t="s">
        <v>167</v>
      </c>
      <c r="AW417" s="15" t="s">
        <v>30</v>
      </c>
      <c r="AX417" s="15" t="s">
        <v>67</v>
      </c>
      <c r="AY417" s="281" t="s">
        <v>154</v>
      </c>
    </row>
    <row r="418" spans="2:51" s="12" customFormat="1" ht="12">
      <c r="B418" s="228"/>
      <c r="C418" s="229"/>
      <c r="D418" s="230" t="s">
        <v>172</v>
      </c>
      <c r="E418" s="231" t="s">
        <v>1</v>
      </c>
      <c r="F418" s="232" t="s">
        <v>389</v>
      </c>
      <c r="G418" s="229"/>
      <c r="H418" s="231" t="s">
        <v>1</v>
      </c>
      <c r="I418" s="233"/>
      <c r="J418" s="229"/>
      <c r="K418" s="229"/>
      <c r="L418" s="234"/>
      <c r="M418" s="235"/>
      <c r="N418" s="236"/>
      <c r="O418" s="236"/>
      <c r="P418" s="236"/>
      <c r="Q418" s="236"/>
      <c r="R418" s="236"/>
      <c r="S418" s="236"/>
      <c r="T418" s="237"/>
      <c r="AT418" s="238" t="s">
        <v>172</v>
      </c>
      <c r="AU418" s="238" t="s">
        <v>77</v>
      </c>
      <c r="AV418" s="12" t="s">
        <v>75</v>
      </c>
      <c r="AW418" s="12" t="s">
        <v>30</v>
      </c>
      <c r="AX418" s="12" t="s">
        <v>67</v>
      </c>
      <c r="AY418" s="238" t="s">
        <v>154</v>
      </c>
    </row>
    <row r="419" spans="2:51" s="12" customFormat="1" ht="12">
      <c r="B419" s="228"/>
      <c r="C419" s="229"/>
      <c r="D419" s="230" t="s">
        <v>172</v>
      </c>
      <c r="E419" s="231" t="s">
        <v>1</v>
      </c>
      <c r="F419" s="232" t="s">
        <v>373</v>
      </c>
      <c r="G419" s="229"/>
      <c r="H419" s="231" t="s">
        <v>1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172</v>
      </c>
      <c r="AU419" s="238" t="s">
        <v>77</v>
      </c>
      <c r="AV419" s="12" t="s">
        <v>75</v>
      </c>
      <c r="AW419" s="12" t="s">
        <v>30</v>
      </c>
      <c r="AX419" s="12" t="s">
        <v>67</v>
      </c>
      <c r="AY419" s="238" t="s">
        <v>154</v>
      </c>
    </row>
    <row r="420" spans="2:51" s="13" customFormat="1" ht="12">
      <c r="B420" s="239"/>
      <c r="C420" s="240"/>
      <c r="D420" s="230" t="s">
        <v>172</v>
      </c>
      <c r="E420" s="241" t="s">
        <v>1</v>
      </c>
      <c r="F420" s="242" t="s">
        <v>75</v>
      </c>
      <c r="G420" s="240"/>
      <c r="H420" s="243">
        <v>1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AT420" s="249" t="s">
        <v>172</v>
      </c>
      <c r="AU420" s="249" t="s">
        <v>77</v>
      </c>
      <c r="AV420" s="13" t="s">
        <v>77</v>
      </c>
      <c r="AW420" s="13" t="s">
        <v>30</v>
      </c>
      <c r="AX420" s="13" t="s">
        <v>67</v>
      </c>
      <c r="AY420" s="249" t="s">
        <v>154</v>
      </c>
    </row>
    <row r="421" spans="2:51" s="15" customFormat="1" ht="12">
      <c r="B421" s="271"/>
      <c r="C421" s="272"/>
      <c r="D421" s="230" t="s">
        <v>172</v>
      </c>
      <c r="E421" s="273" t="s">
        <v>1</v>
      </c>
      <c r="F421" s="274" t="s">
        <v>369</v>
      </c>
      <c r="G421" s="272"/>
      <c r="H421" s="275">
        <v>1</v>
      </c>
      <c r="I421" s="276"/>
      <c r="J421" s="272"/>
      <c r="K421" s="272"/>
      <c r="L421" s="277"/>
      <c r="M421" s="278"/>
      <c r="N421" s="279"/>
      <c r="O421" s="279"/>
      <c r="P421" s="279"/>
      <c r="Q421" s="279"/>
      <c r="R421" s="279"/>
      <c r="S421" s="279"/>
      <c r="T421" s="280"/>
      <c r="AT421" s="281" t="s">
        <v>172</v>
      </c>
      <c r="AU421" s="281" t="s">
        <v>77</v>
      </c>
      <c r="AV421" s="15" t="s">
        <v>167</v>
      </c>
      <c r="AW421" s="15" t="s">
        <v>30</v>
      </c>
      <c r="AX421" s="15" t="s">
        <v>67</v>
      </c>
      <c r="AY421" s="281" t="s">
        <v>154</v>
      </c>
    </row>
    <row r="422" spans="2:51" s="12" customFormat="1" ht="12">
      <c r="B422" s="228"/>
      <c r="C422" s="229"/>
      <c r="D422" s="230" t="s">
        <v>172</v>
      </c>
      <c r="E422" s="231" t="s">
        <v>1</v>
      </c>
      <c r="F422" s="232" t="s">
        <v>390</v>
      </c>
      <c r="G422" s="229"/>
      <c r="H422" s="231" t="s">
        <v>1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172</v>
      </c>
      <c r="AU422" s="238" t="s">
        <v>77</v>
      </c>
      <c r="AV422" s="12" t="s">
        <v>75</v>
      </c>
      <c r="AW422" s="12" t="s">
        <v>30</v>
      </c>
      <c r="AX422" s="12" t="s">
        <v>67</v>
      </c>
      <c r="AY422" s="238" t="s">
        <v>154</v>
      </c>
    </row>
    <row r="423" spans="2:51" s="12" customFormat="1" ht="12">
      <c r="B423" s="228"/>
      <c r="C423" s="229"/>
      <c r="D423" s="230" t="s">
        <v>172</v>
      </c>
      <c r="E423" s="231" t="s">
        <v>1</v>
      </c>
      <c r="F423" s="232" t="s">
        <v>373</v>
      </c>
      <c r="G423" s="229"/>
      <c r="H423" s="231" t="s">
        <v>1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172</v>
      </c>
      <c r="AU423" s="238" t="s">
        <v>77</v>
      </c>
      <c r="AV423" s="12" t="s">
        <v>75</v>
      </c>
      <c r="AW423" s="12" t="s">
        <v>30</v>
      </c>
      <c r="AX423" s="12" t="s">
        <v>67</v>
      </c>
      <c r="AY423" s="238" t="s">
        <v>154</v>
      </c>
    </row>
    <row r="424" spans="2:51" s="13" customFormat="1" ht="12">
      <c r="B424" s="239"/>
      <c r="C424" s="240"/>
      <c r="D424" s="230" t="s">
        <v>172</v>
      </c>
      <c r="E424" s="241" t="s">
        <v>1</v>
      </c>
      <c r="F424" s="242" t="s">
        <v>75</v>
      </c>
      <c r="G424" s="240"/>
      <c r="H424" s="243">
        <v>1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172</v>
      </c>
      <c r="AU424" s="249" t="s">
        <v>77</v>
      </c>
      <c r="AV424" s="13" t="s">
        <v>77</v>
      </c>
      <c r="AW424" s="13" t="s">
        <v>30</v>
      </c>
      <c r="AX424" s="13" t="s">
        <v>67</v>
      </c>
      <c r="AY424" s="249" t="s">
        <v>154</v>
      </c>
    </row>
    <row r="425" spans="2:51" s="15" customFormat="1" ht="12">
      <c r="B425" s="271"/>
      <c r="C425" s="272"/>
      <c r="D425" s="230" t="s">
        <v>172</v>
      </c>
      <c r="E425" s="273" t="s">
        <v>1</v>
      </c>
      <c r="F425" s="274" t="s">
        <v>369</v>
      </c>
      <c r="G425" s="272"/>
      <c r="H425" s="275">
        <v>1</v>
      </c>
      <c r="I425" s="276"/>
      <c r="J425" s="272"/>
      <c r="K425" s="272"/>
      <c r="L425" s="277"/>
      <c r="M425" s="278"/>
      <c r="N425" s="279"/>
      <c r="O425" s="279"/>
      <c r="P425" s="279"/>
      <c r="Q425" s="279"/>
      <c r="R425" s="279"/>
      <c r="S425" s="279"/>
      <c r="T425" s="280"/>
      <c r="AT425" s="281" t="s">
        <v>172</v>
      </c>
      <c r="AU425" s="281" t="s">
        <v>77</v>
      </c>
      <c r="AV425" s="15" t="s">
        <v>167</v>
      </c>
      <c r="AW425" s="15" t="s">
        <v>30</v>
      </c>
      <c r="AX425" s="15" t="s">
        <v>67</v>
      </c>
      <c r="AY425" s="281" t="s">
        <v>154</v>
      </c>
    </row>
    <row r="426" spans="2:51" s="12" customFormat="1" ht="12">
      <c r="B426" s="228"/>
      <c r="C426" s="229"/>
      <c r="D426" s="230" t="s">
        <v>172</v>
      </c>
      <c r="E426" s="231" t="s">
        <v>1</v>
      </c>
      <c r="F426" s="232" t="s">
        <v>391</v>
      </c>
      <c r="G426" s="229"/>
      <c r="H426" s="231" t="s">
        <v>1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172</v>
      </c>
      <c r="AU426" s="238" t="s">
        <v>77</v>
      </c>
      <c r="AV426" s="12" t="s">
        <v>75</v>
      </c>
      <c r="AW426" s="12" t="s">
        <v>30</v>
      </c>
      <c r="AX426" s="12" t="s">
        <v>67</v>
      </c>
      <c r="AY426" s="238" t="s">
        <v>154</v>
      </c>
    </row>
    <row r="427" spans="2:51" s="12" customFormat="1" ht="12">
      <c r="B427" s="228"/>
      <c r="C427" s="229"/>
      <c r="D427" s="230" t="s">
        <v>172</v>
      </c>
      <c r="E427" s="231" t="s">
        <v>1</v>
      </c>
      <c r="F427" s="232" t="s">
        <v>373</v>
      </c>
      <c r="G427" s="229"/>
      <c r="H427" s="231" t="s">
        <v>1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172</v>
      </c>
      <c r="AU427" s="238" t="s">
        <v>77</v>
      </c>
      <c r="AV427" s="12" t="s">
        <v>75</v>
      </c>
      <c r="AW427" s="12" t="s">
        <v>30</v>
      </c>
      <c r="AX427" s="12" t="s">
        <v>67</v>
      </c>
      <c r="AY427" s="238" t="s">
        <v>154</v>
      </c>
    </row>
    <row r="428" spans="2:51" s="13" customFormat="1" ht="12">
      <c r="B428" s="239"/>
      <c r="C428" s="240"/>
      <c r="D428" s="230" t="s">
        <v>172</v>
      </c>
      <c r="E428" s="241" t="s">
        <v>1</v>
      </c>
      <c r="F428" s="242" t="s">
        <v>179</v>
      </c>
      <c r="G428" s="240"/>
      <c r="H428" s="243">
        <v>5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AT428" s="249" t="s">
        <v>172</v>
      </c>
      <c r="AU428" s="249" t="s">
        <v>77</v>
      </c>
      <c r="AV428" s="13" t="s">
        <v>77</v>
      </c>
      <c r="AW428" s="13" t="s">
        <v>30</v>
      </c>
      <c r="AX428" s="13" t="s">
        <v>67</v>
      </c>
      <c r="AY428" s="249" t="s">
        <v>154</v>
      </c>
    </row>
    <row r="429" spans="2:51" s="15" customFormat="1" ht="12">
      <c r="B429" s="271"/>
      <c r="C429" s="272"/>
      <c r="D429" s="230" t="s">
        <v>172</v>
      </c>
      <c r="E429" s="273" t="s">
        <v>1</v>
      </c>
      <c r="F429" s="274" t="s">
        <v>369</v>
      </c>
      <c r="G429" s="272"/>
      <c r="H429" s="275">
        <v>5</v>
      </c>
      <c r="I429" s="276"/>
      <c r="J429" s="272"/>
      <c r="K429" s="272"/>
      <c r="L429" s="277"/>
      <c r="M429" s="278"/>
      <c r="N429" s="279"/>
      <c r="O429" s="279"/>
      <c r="P429" s="279"/>
      <c r="Q429" s="279"/>
      <c r="R429" s="279"/>
      <c r="S429" s="279"/>
      <c r="T429" s="280"/>
      <c r="AT429" s="281" t="s">
        <v>172</v>
      </c>
      <c r="AU429" s="281" t="s">
        <v>77</v>
      </c>
      <c r="AV429" s="15" t="s">
        <v>167</v>
      </c>
      <c r="AW429" s="15" t="s">
        <v>30</v>
      </c>
      <c r="AX429" s="15" t="s">
        <v>67</v>
      </c>
      <c r="AY429" s="281" t="s">
        <v>154</v>
      </c>
    </row>
    <row r="430" spans="2:51" s="12" customFormat="1" ht="12">
      <c r="B430" s="228"/>
      <c r="C430" s="229"/>
      <c r="D430" s="230" t="s">
        <v>172</v>
      </c>
      <c r="E430" s="231" t="s">
        <v>1</v>
      </c>
      <c r="F430" s="232" t="s">
        <v>392</v>
      </c>
      <c r="G430" s="229"/>
      <c r="H430" s="231" t="s">
        <v>1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172</v>
      </c>
      <c r="AU430" s="238" t="s">
        <v>77</v>
      </c>
      <c r="AV430" s="12" t="s">
        <v>75</v>
      </c>
      <c r="AW430" s="12" t="s">
        <v>30</v>
      </c>
      <c r="AX430" s="12" t="s">
        <v>67</v>
      </c>
      <c r="AY430" s="238" t="s">
        <v>154</v>
      </c>
    </row>
    <row r="431" spans="2:51" s="12" customFormat="1" ht="12">
      <c r="B431" s="228"/>
      <c r="C431" s="229"/>
      <c r="D431" s="230" t="s">
        <v>172</v>
      </c>
      <c r="E431" s="231" t="s">
        <v>1</v>
      </c>
      <c r="F431" s="232" t="s">
        <v>373</v>
      </c>
      <c r="G431" s="229"/>
      <c r="H431" s="231" t="s">
        <v>1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172</v>
      </c>
      <c r="AU431" s="238" t="s">
        <v>77</v>
      </c>
      <c r="AV431" s="12" t="s">
        <v>75</v>
      </c>
      <c r="AW431" s="12" t="s">
        <v>30</v>
      </c>
      <c r="AX431" s="12" t="s">
        <v>67</v>
      </c>
      <c r="AY431" s="238" t="s">
        <v>154</v>
      </c>
    </row>
    <row r="432" spans="2:51" s="13" customFormat="1" ht="12">
      <c r="B432" s="239"/>
      <c r="C432" s="240"/>
      <c r="D432" s="230" t="s">
        <v>172</v>
      </c>
      <c r="E432" s="241" t="s">
        <v>1</v>
      </c>
      <c r="F432" s="242" t="s">
        <v>75</v>
      </c>
      <c r="G432" s="240"/>
      <c r="H432" s="243">
        <v>1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172</v>
      </c>
      <c r="AU432" s="249" t="s">
        <v>77</v>
      </c>
      <c r="AV432" s="13" t="s">
        <v>77</v>
      </c>
      <c r="AW432" s="13" t="s">
        <v>30</v>
      </c>
      <c r="AX432" s="13" t="s">
        <v>67</v>
      </c>
      <c r="AY432" s="249" t="s">
        <v>154</v>
      </c>
    </row>
    <row r="433" spans="2:51" s="15" customFormat="1" ht="12">
      <c r="B433" s="271"/>
      <c r="C433" s="272"/>
      <c r="D433" s="230" t="s">
        <v>172</v>
      </c>
      <c r="E433" s="273" t="s">
        <v>1</v>
      </c>
      <c r="F433" s="274" t="s">
        <v>369</v>
      </c>
      <c r="G433" s="272"/>
      <c r="H433" s="275">
        <v>1</v>
      </c>
      <c r="I433" s="276"/>
      <c r="J433" s="272"/>
      <c r="K433" s="272"/>
      <c r="L433" s="277"/>
      <c r="M433" s="278"/>
      <c r="N433" s="279"/>
      <c r="O433" s="279"/>
      <c r="P433" s="279"/>
      <c r="Q433" s="279"/>
      <c r="R433" s="279"/>
      <c r="S433" s="279"/>
      <c r="T433" s="280"/>
      <c r="AT433" s="281" t="s">
        <v>172</v>
      </c>
      <c r="AU433" s="281" t="s">
        <v>77</v>
      </c>
      <c r="AV433" s="15" t="s">
        <v>167</v>
      </c>
      <c r="AW433" s="15" t="s">
        <v>30</v>
      </c>
      <c r="AX433" s="15" t="s">
        <v>67</v>
      </c>
      <c r="AY433" s="281" t="s">
        <v>154</v>
      </c>
    </row>
    <row r="434" spans="2:51" s="14" customFormat="1" ht="12">
      <c r="B434" s="250"/>
      <c r="C434" s="251"/>
      <c r="D434" s="230" t="s">
        <v>172</v>
      </c>
      <c r="E434" s="252" t="s">
        <v>1</v>
      </c>
      <c r="F434" s="253" t="s">
        <v>175</v>
      </c>
      <c r="G434" s="251"/>
      <c r="H434" s="254">
        <v>170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172</v>
      </c>
      <c r="AU434" s="260" t="s">
        <v>77</v>
      </c>
      <c r="AV434" s="14" t="s">
        <v>161</v>
      </c>
      <c r="AW434" s="14" t="s">
        <v>30</v>
      </c>
      <c r="AX434" s="14" t="s">
        <v>75</v>
      </c>
      <c r="AY434" s="260" t="s">
        <v>154</v>
      </c>
    </row>
    <row r="435" spans="2:65" s="1" customFormat="1" ht="16.5" customHeight="1">
      <c r="B435" s="38"/>
      <c r="C435" s="261" t="s">
        <v>393</v>
      </c>
      <c r="D435" s="261" t="s">
        <v>228</v>
      </c>
      <c r="E435" s="262" t="s">
        <v>394</v>
      </c>
      <c r="F435" s="263" t="s">
        <v>395</v>
      </c>
      <c r="G435" s="264" t="s">
        <v>279</v>
      </c>
      <c r="H435" s="265">
        <v>2</v>
      </c>
      <c r="I435" s="266"/>
      <c r="J435" s="267">
        <f>ROUND(I435*H435,2)</f>
        <v>0</v>
      </c>
      <c r="K435" s="263" t="s">
        <v>1</v>
      </c>
      <c r="L435" s="268"/>
      <c r="M435" s="269" t="s">
        <v>1</v>
      </c>
      <c r="N435" s="270" t="s">
        <v>38</v>
      </c>
      <c r="O435" s="79"/>
      <c r="P435" s="225">
        <f>O435*H435</f>
        <v>0</v>
      </c>
      <c r="Q435" s="225">
        <v>1.1052</v>
      </c>
      <c r="R435" s="225">
        <f>Q435*H435</f>
        <v>2.2104</v>
      </c>
      <c r="S435" s="225">
        <v>0</v>
      </c>
      <c r="T435" s="226">
        <f>S435*H435</f>
        <v>0</v>
      </c>
      <c r="AR435" s="17" t="s">
        <v>193</v>
      </c>
      <c r="AT435" s="17" t="s">
        <v>228</v>
      </c>
      <c r="AU435" s="17" t="s">
        <v>77</v>
      </c>
      <c r="AY435" s="17" t="s">
        <v>154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17" t="s">
        <v>75</v>
      </c>
      <c r="BK435" s="227">
        <f>ROUND(I435*H435,2)</f>
        <v>0</v>
      </c>
      <c r="BL435" s="17" t="s">
        <v>161</v>
      </c>
      <c r="BM435" s="17" t="s">
        <v>396</v>
      </c>
    </row>
    <row r="436" spans="2:65" s="1" customFormat="1" ht="16.5" customHeight="1">
      <c r="B436" s="38"/>
      <c r="C436" s="261" t="s">
        <v>397</v>
      </c>
      <c r="D436" s="261" t="s">
        <v>228</v>
      </c>
      <c r="E436" s="262" t="s">
        <v>398</v>
      </c>
      <c r="F436" s="263" t="s">
        <v>399</v>
      </c>
      <c r="G436" s="264" t="s">
        <v>279</v>
      </c>
      <c r="H436" s="265">
        <v>14</v>
      </c>
      <c r="I436" s="266"/>
      <c r="J436" s="267">
        <f>ROUND(I436*H436,2)</f>
        <v>0</v>
      </c>
      <c r="K436" s="263" t="s">
        <v>1</v>
      </c>
      <c r="L436" s="268"/>
      <c r="M436" s="269" t="s">
        <v>1</v>
      </c>
      <c r="N436" s="270" t="s">
        <v>38</v>
      </c>
      <c r="O436" s="79"/>
      <c r="P436" s="225">
        <f>O436*H436</f>
        <v>0</v>
      </c>
      <c r="Q436" s="225">
        <v>3.1644</v>
      </c>
      <c r="R436" s="225">
        <f>Q436*H436</f>
        <v>44.3016</v>
      </c>
      <c r="S436" s="225">
        <v>0</v>
      </c>
      <c r="T436" s="226">
        <f>S436*H436</f>
        <v>0</v>
      </c>
      <c r="AR436" s="17" t="s">
        <v>193</v>
      </c>
      <c r="AT436" s="17" t="s">
        <v>228</v>
      </c>
      <c r="AU436" s="17" t="s">
        <v>77</v>
      </c>
      <c r="AY436" s="17" t="s">
        <v>154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7" t="s">
        <v>75</v>
      </c>
      <c r="BK436" s="227">
        <f>ROUND(I436*H436,2)</f>
        <v>0</v>
      </c>
      <c r="BL436" s="17" t="s">
        <v>161</v>
      </c>
      <c r="BM436" s="17" t="s">
        <v>400</v>
      </c>
    </row>
    <row r="437" spans="2:65" s="1" customFormat="1" ht="16.5" customHeight="1">
      <c r="B437" s="38"/>
      <c r="C437" s="261" t="s">
        <v>401</v>
      </c>
      <c r="D437" s="261" t="s">
        <v>228</v>
      </c>
      <c r="E437" s="262" t="s">
        <v>402</v>
      </c>
      <c r="F437" s="263" t="s">
        <v>403</v>
      </c>
      <c r="G437" s="264" t="s">
        <v>279</v>
      </c>
      <c r="H437" s="265">
        <v>4</v>
      </c>
      <c r="I437" s="266"/>
      <c r="J437" s="267">
        <f>ROUND(I437*H437,2)</f>
        <v>0</v>
      </c>
      <c r="K437" s="263" t="s">
        <v>1</v>
      </c>
      <c r="L437" s="268"/>
      <c r="M437" s="269" t="s">
        <v>1</v>
      </c>
      <c r="N437" s="270" t="s">
        <v>38</v>
      </c>
      <c r="O437" s="79"/>
      <c r="P437" s="225">
        <f>O437*H437</f>
        <v>0</v>
      </c>
      <c r="Q437" s="225">
        <v>1.055</v>
      </c>
      <c r="R437" s="225">
        <f>Q437*H437</f>
        <v>4.22</v>
      </c>
      <c r="S437" s="225">
        <v>0</v>
      </c>
      <c r="T437" s="226">
        <f>S437*H437</f>
        <v>0</v>
      </c>
      <c r="AR437" s="17" t="s">
        <v>193</v>
      </c>
      <c r="AT437" s="17" t="s">
        <v>228</v>
      </c>
      <c r="AU437" s="17" t="s">
        <v>77</v>
      </c>
      <c r="AY437" s="17" t="s">
        <v>154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7" t="s">
        <v>75</v>
      </c>
      <c r="BK437" s="227">
        <f>ROUND(I437*H437,2)</f>
        <v>0</v>
      </c>
      <c r="BL437" s="17" t="s">
        <v>161</v>
      </c>
      <c r="BM437" s="17" t="s">
        <v>404</v>
      </c>
    </row>
    <row r="438" spans="2:65" s="1" customFormat="1" ht="16.5" customHeight="1">
      <c r="B438" s="38"/>
      <c r="C438" s="261" t="s">
        <v>374</v>
      </c>
      <c r="D438" s="261" t="s">
        <v>228</v>
      </c>
      <c r="E438" s="262" t="s">
        <v>405</v>
      </c>
      <c r="F438" s="263" t="s">
        <v>406</v>
      </c>
      <c r="G438" s="264" t="s">
        <v>279</v>
      </c>
      <c r="H438" s="265">
        <v>85</v>
      </c>
      <c r="I438" s="266"/>
      <c r="J438" s="267">
        <f>ROUND(I438*H438,2)</f>
        <v>0</v>
      </c>
      <c r="K438" s="263" t="s">
        <v>1</v>
      </c>
      <c r="L438" s="268"/>
      <c r="M438" s="269" t="s">
        <v>1</v>
      </c>
      <c r="N438" s="270" t="s">
        <v>38</v>
      </c>
      <c r="O438" s="79"/>
      <c r="P438" s="225">
        <f>O438*H438</f>
        <v>0</v>
      </c>
      <c r="Q438" s="225">
        <v>3.0132</v>
      </c>
      <c r="R438" s="225">
        <f>Q438*H438</f>
        <v>256.122</v>
      </c>
      <c r="S438" s="225">
        <v>0</v>
      </c>
      <c r="T438" s="226">
        <f>S438*H438</f>
        <v>0</v>
      </c>
      <c r="AR438" s="17" t="s">
        <v>193</v>
      </c>
      <c r="AT438" s="17" t="s">
        <v>228</v>
      </c>
      <c r="AU438" s="17" t="s">
        <v>77</v>
      </c>
      <c r="AY438" s="17" t="s">
        <v>154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17" t="s">
        <v>75</v>
      </c>
      <c r="BK438" s="227">
        <f>ROUND(I438*H438,2)</f>
        <v>0</v>
      </c>
      <c r="BL438" s="17" t="s">
        <v>161</v>
      </c>
      <c r="BM438" s="17" t="s">
        <v>407</v>
      </c>
    </row>
    <row r="439" spans="2:65" s="1" customFormat="1" ht="16.5" customHeight="1">
      <c r="B439" s="38"/>
      <c r="C439" s="261" t="s">
        <v>408</v>
      </c>
      <c r="D439" s="261" t="s">
        <v>228</v>
      </c>
      <c r="E439" s="262" t="s">
        <v>409</v>
      </c>
      <c r="F439" s="263" t="s">
        <v>410</v>
      </c>
      <c r="G439" s="264" t="s">
        <v>279</v>
      </c>
      <c r="H439" s="265">
        <v>1</v>
      </c>
      <c r="I439" s="266"/>
      <c r="J439" s="267">
        <f>ROUND(I439*H439,2)</f>
        <v>0</v>
      </c>
      <c r="K439" s="263" t="s">
        <v>1</v>
      </c>
      <c r="L439" s="268"/>
      <c r="M439" s="269" t="s">
        <v>1</v>
      </c>
      <c r="N439" s="270" t="s">
        <v>38</v>
      </c>
      <c r="O439" s="79"/>
      <c r="P439" s="225">
        <f>O439*H439</f>
        <v>0</v>
      </c>
      <c r="Q439" s="225">
        <v>2.484</v>
      </c>
      <c r="R439" s="225">
        <f>Q439*H439</f>
        <v>2.484</v>
      </c>
      <c r="S439" s="225">
        <v>0</v>
      </c>
      <c r="T439" s="226">
        <f>S439*H439</f>
        <v>0</v>
      </c>
      <c r="AR439" s="17" t="s">
        <v>193</v>
      </c>
      <c r="AT439" s="17" t="s">
        <v>228</v>
      </c>
      <c r="AU439" s="17" t="s">
        <v>77</v>
      </c>
      <c r="AY439" s="17" t="s">
        <v>154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7" t="s">
        <v>75</v>
      </c>
      <c r="BK439" s="227">
        <f>ROUND(I439*H439,2)</f>
        <v>0</v>
      </c>
      <c r="BL439" s="17" t="s">
        <v>161</v>
      </c>
      <c r="BM439" s="17" t="s">
        <v>411</v>
      </c>
    </row>
    <row r="440" spans="2:65" s="1" customFormat="1" ht="16.5" customHeight="1">
      <c r="B440" s="38"/>
      <c r="C440" s="261" t="s">
        <v>412</v>
      </c>
      <c r="D440" s="261" t="s">
        <v>228</v>
      </c>
      <c r="E440" s="262" t="s">
        <v>413</v>
      </c>
      <c r="F440" s="263" t="s">
        <v>414</v>
      </c>
      <c r="G440" s="264" t="s">
        <v>279</v>
      </c>
      <c r="H440" s="265">
        <v>2</v>
      </c>
      <c r="I440" s="266"/>
      <c r="J440" s="267">
        <f>ROUND(I440*H440,2)</f>
        <v>0</v>
      </c>
      <c r="K440" s="263" t="s">
        <v>1</v>
      </c>
      <c r="L440" s="268"/>
      <c r="M440" s="269" t="s">
        <v>1</v>
      </c>
      <c r="N440" s="270" t="s">
        <v>38</v>
      </c>
      <c r="O440" s="79"/>
      <c r="P440" s="225">
        <f>O440*H440</f>
        <v>0</v>
      </c>
      <c r="Q440" s="225">
        <v>1.12</v>
      </c>
      <c r="R440" s="225">
        <f>Q440*H440</f>
        <v>2.24</v>
      </c>
      <c r="S440" s="225">
        <v>0</v>
      </c>
      <c r="T440" s="226">
        <f>S440*H440</f>
        <v>0</v>
      </c>
      <c r="AR440" s="17" t="s">
        <v>193</v>
      </c>
      <c r="AT440" s="17" t="s">
        <v>228</v>
      </c>
      <c r="AU440" s="17" t="s">
        <v>77</v>
      </c>
      <c r="AY440" s="17" t="s">
        <v>154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7" t="s">
        <v>75</v>
      </c>
      <c r="BK440" s="227">
        <f>ROUND(I440*H440,2)</f>
        <v>0</v>
      </c>
      <c r="BL440" s="17" t="s">
        <v>161</v>
      </c>
      <c r="BM440" s="17" t="s">
        <v>415</v>
      </c>
    </row>
    <row r="441" spans="2:65" s="1" customFormat="1" ht="16.5" customHeight="1">
      <c r="B441" s="38"/>
      <c r="C441" s="261" t="s">
        <v>416</v>
      </c>
      <c r="D441" s="261" t="s">
        <v>228</v>
      </c>
      <c r="E441" s="262" t="s">
        <v>417</v>
      </c>
      <c r="F441" s="263" t="s">
        <v>418</v>
      </c>
      <c r="G441" s="264" t="s">
        <v>279</v>
      </c>
      <c r="H441" s="265">
        <v>12</v>
      </c>
      <c r="I441" s="266"/>
      <c r="J441" s="267">
        <f>ROUND(I441*H441,2)</f>
        <v>0</v>
      </c>
      <c r="K441" s="263" t="s">
        <v>1</v>
      </c>
      <c r="L441" s="268"/>
      <c r="M441" s="269" t="s">
        <v>1</v>
      </c>
      <c r="N441" s="270" t="s">
        <v>38</v>
      </c>
      <c r="O441" s="79"/>
      <c r="P441" s="225">
        <f>O441*H441</f>
        <v>0</v>
      </c>
      <c r="Q441" s="225">
        <v>3.2076</v>
      </c>
      <c r="R441" s="225">
        <f>Q441*H441</f>
        <v>38.4912</v>
      </c>
      <c r="S441" s="225">
        <v>0</v>
      </c>
      <c r="T441" s="226">
        <f>S441*H441</f>
        <v>0</v>
      </c>
      <c r="AR441" s="17" t="s">
        <v>193</v>
      </c>
      <c r="AT441" s="17" t="s">
        <v>228</v>
      </c>
      <c r="AU441" s="17" t="s">
        <v>77</v>
      </c>
      <c r="AY441" s="17" t="s">
        <v>154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7" t="s">
        <v>75</v>
      </c>
      <c r="BK441" s="227">
        <f>ROUND(I441*H441,2)</f>
        <v>0</v>
      </c>
      <c r="BL441" s="17" t="s">
        <v>161</v>
      </c>
      <c r="BM441" s="17" t="s">
        <v>419</v>
      </c>
    </row>
    <row r="442" spans="2:65" s="1" customFormat="1" ht="16.5" customHeight="1">
      <c r="B442" s="38"/>
      <c r="C442" s="261" t="s">
        <v>420</v>
      </c>
      <c r="D442" s="261" t="s">
        <v>228</v>
      </c>
      <c r="E442" s="262" t="s">
        <v>421</v>
      </c>
      <c r="F442" s="263" t="s">
        <v>422</v>
      </c>
      <c r="G442" s="264" t="s">
        <v>279</v>
      </c>
      <c r="H442" s="265">
        <v>2</v>
      </c>
      <c r="I442" s="266"/>
      <c r="J442" s="267">
        <f>ROUND(I442*H442,2)</f>
        <v>0</v>
      </c>
      <c r="K442" s="263" t="s">
        <v>1</v>
      </c>
      <c r="L442" s="268"/>
      <c r="M442" s="269" t="s">
        <v>1</v>
      </c>
      <c r="N442" s="270" t="s">
        <v>38</v>
      </c>
      <c r="O442" s="79"/>
      <c r="P442" s="225">
        <f>O442*H442</f>
        <v>0</v>
      </c>
      <c r="Q442" s="225">
        <v>3.1356</v>
      </c>
      <c r="R442" s="225">
        <f>Q442*H442</f>
        <v>6.2712</v>
      </c>
      <c r="S442" s="225">
        <v>0</v>
      </c>
      <c r="T442" s="226">
        <f>S442*H442</f>
        <v>0</v>
      </c>
      <c r="AR442" s="17" t="s">
        <v>193</v>
      </c>
      <c r="AT442" s="17" t="s">
        <v>228</v>
      </c>
      <c r="AU442" s="17" t="s">
        <v>77</v>
      </c>
      <c r="AY442" s="17" t="s">
        <v>154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7" t="s">
        <v>75</v>
      </c>
      <c r="BK442" s="227">
        <f>ROUND(I442*H442,2)</f>
        <v>0</v>
      </c>
      <c r="BL442" s="17" t="s">
        <v>161</v>
      </c>
      <c r="BM442" s="17" t="s">
        <v>423</v>
      </c>
    </row>
    <row r="443" spans="2:65" s="1" customFormat="1" ht="16.5" customHeight="1">
      <c r="B443" s="38"/>
      <c r="C443" s="261" t="s">
        <v>424</v>
      </c>
      <c r="D443" s="261" t="s">
        <v>228</v>
      </c>
      <c r="E443" s="262" t="s">
        <v>425</v>
      </c>
      <c r="F443" s="263" t="s">
        <v>426</v>
      </c>
      <c r="G443" s="264" t="s">
        <v>279</v>
      </c>
      <c r="H443" s="265">
        <v>18</v>
      </c>
      <c r="I443" s="266"/>
      <c r="J443" s="267">
        <f>ROUND(I443*H443,2)</f>
        <v>0</v>
      </c>
      <c r="K443" s="263" t="s">
        <v>1</v>
      </c>
      <c r="L443" s="268"/>
      <c r="M443" s="269" t="s">
        <v>1</v>
      </c>
      <c r="N443" s="270" t="s">
        <v>38</v>
      </c>
      <c r="O443" s="79"/>
      <c r="P443" s="225">
        <f>O443*H443</f>
        <v>0</v>
      </c>
      <c r="Q443" s="225">
        <v>2.88</v>
      </c>
      <c r="R443" s="225">
        <f>Q443*H443</f>
        <v>51.839999999999996</v>
      </c>
      <c r="S443" s="225">
        <v>0</v>
      </c>
      <c r="T443" s="226">
        <f>S443*H443</f>
        <v>0</v>
      </c>
      <c r="AR443" s="17" t="s">
        <v>193</v>
      </c>
      <c r="AT443" s="17" t="s">
        <v>228</v>
      </c>
      <c r="AU443" s="17" t="s">
        <v>77</v>
      </c>
      <c r="AY443" s="17" t="s">
        <v>154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7" t="s">
        <v>75</v>
      </c>
      <c r="BK443" s="227">
        <f>ROUND(I443*H443,2)</f>
        <v>0</v>
      </c>
      <c r="BL443" s="17" t="s">
        <v>161</v>
      </c>
      <c r="BM443" s="17" t="s">
        <v>427</v>
      </c>
    </row>
    <row r="444" spans="2:65" s="1" customFormat="1" ht="16.5" customHeight="1">
      <c r="B444" s="38"/>
      <c r="C444" s="261" t="s">
        <v>428</v>
      </c>
      <c r="D444" s="261" t="s">
        <v>228</v>
      </c>
      <c r="E444" s="262" t="s">
        <v>429</v>
      </c>
      <c r="F444" s="263" t="s">
        <v>430</v>
      </c>
      <c r="G444" s="264" t="s">
        <v>279</v>
      </c>
      <c r="H444" s="265">
        <v>1</v>
      </c>
      <c r="I444" s="266"/>
      <c r="J444" s="267">
        <f>ROUND(I444*H444,2)</f>
        <v>0</v>
      </c>
      <c r="K444" s="263" t="s">
        <v>1</v>
      </c>
      <c r="L444" s="268"/>
      <c r="M444" s="269" t="s">
        <v>1</v>
      </c>
      <c r="N444" s="270" t="s">
        <v>38</v>
      </c>
      <c r="O444" s="79"/>
      <c r="P444" s="225">
        <f>O444*H444</f>
        <v>0</v>
      </c>
      <c r="Q444" s="225">
        <v>3.636</v>
      </c>
      <c r="R444" s="225">
        <f>Q444*H444</f>
        <v>3.636</v>
      </c>
      <c r="S444" s="225">
        <v>0</v>
      </c>
      <c r="T444" s="226">
        <f>S444*H444</f>
        <v>0</v>
      </c>
      <c r="AR444" s="17" t="s">
        <v>193</v>
      </c>
      <c r="AT444" s="17" t="s">
        <v>228</v>
      </c>
      <c r="AU444" s="17" t="s">
        <v>77</v>
      </c>
      <c r="AY444" s="17" t="s">
        <v>154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17" t="s">
        <v>75</v>
      </c>
      <c r="BK444" s="227">
        <f>ROUND(I444*H444,2)</f>
        <v>0</v>
      </c>
      <c r="BL444" s="17" t="s">
        <v>161</v>
      </c>
      <c r="BM444" s="17" t="s">
        <v>431</v>
      </c>
    </row>
    <row r="445" spans="2:65" s="1" customFormat="1" ht="16.5" customHeight="1">
      <c r="B445" s="38"/>
      <c r="C445" s="261" t="s">
        <v>432</v>
      </c>
      <c r="D445" s="261" t="s">
        <v>228</v>
      </c>
      <c r="E445" s="262" t="s">
        <v>433</v>
      </c>
      <c r="F445" s="263" t="s">
        <v>434</v>
      </c>
      <c r="G445" s="264" t="s">
        <v>279</v>
      </c>
      <c r="H445" s="265">
        <v>1</v>
      </c>
      <c r="I445" s="266"/>
      <c r="J445" s="267">
        <f>ROUND(I445*H445,2)</f>
        <v>0</v>
      </c>
      <c r="K445" s="263" t="s">
        <v>1</v>
      </c>
      <c r="L445" s="268"/>
      <c r="M445" s="269" t="s">
        <v>1</v>
      </c>
      <c r="N445" s="270" t="s">
        <v>38</v>
      </c>
      <c r="O445" s="79"/>
      <c r="P445" s="225">
        <f>O445*H445</f>
        <v>0</v>
      </c>
      <c r="Q445" s="225">
        <v>3.636</v>
      </c>
      <c r="R445" s="225">
        <f>Q445*H445</f>
        <v>3.636</v>
      </c>
      <c r="S445" s="225">
        <v>0</v>
      </c>
      <c r="T445" s="226">
        <f>S445*H445</f>
        <v>0</v>
      </c>
      <c r="AR445" s="17" t="s">
        <v>193</v>
      </c>
      <c r="AT445" s="17" t="s">
        <v>228</v>
      </c>
      <c r="AU445" s="17" t="s">
        <v>77</v>
      </c>
      <c r="AY445" s="17" t="s">
        <v>154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7" t="s">
        <v>75</v>
      </c>
      <c r="BK445" s="227">
        <f>ROUND(I445*H445,2)</f>
        <v>0</v>
      </c>
      <c r="BL445" s="17" t="s">
        <v>161</v>
      </c>
      <c r="BM445" s="17" t="s">
        <v>435</v>
      </c>
    </row>
    <row r="446" spans="2:65" s="1" customFormat="1" ht="16.5" customHeight="1">
      <c r="B446" s="38"/>
      <c r="C446" s="261" t="s">
        <v>436</v>
      </c>
      <c r="D446" s="261" t="s">
        <v>228</v>
      </c>
      <c r="E446" s="262" t="s">
        <v>437</v>
      </c>
      <c r="F446" s="263" t="s">
        <v>438</v>
      </c>
      <c r="G446" s="264" t="s">
        <v>279</v>
      </c>
      <c r="H446" s="265">
        <v>1</v>
      </c>
      <c r="I446" s="266"/>
      <c r="J446" s="267">
        <f>ROUND(I446*H446,2)</f>
        <v>0</v>
      </c>
      <c r="K446" s="263" t="s">
        <v>1</v>
      </c>
      <c r="L446" s="268"/>
      <c r="M446" s="269" t="s">
        <v>1</v>
      </c>
      <c r="N446" s="270" t="s">
        <v>38</v>
      </c>
      <c r="O446" s="79"/>
      <c r="P446" s="225">
        <f>O446*H446</f>
        <v>0</v>
      </c>
      <c r="Q446" s="225">
        <v>3.1536</v>
      </c>
      <c r="R446" s="225">
        <f>Q446*H446</f>
        <v>3.1536</v>
      </c>
      <c r="S446" s="225">
        <v>0</v>
      </c>
      <c r="T446" s="226">
        <f>S446*H446</f>
        <v>0</v>
      </c>
      <c r="AR446" s="17" t="s">
        <v>193</v>
      </c>
      <c r="AT446" s="17" t="s">
        <v>228</v>
      </c>
      <c r="AU446" s="17" t="s">
        <v>77</v>
      </c>
      <c r="AY446" s="17" t="s">
        <v>154</v>
      </c>
      <c r="BE446" s="227">
        <f>IF(N446="základní",J446,0)</f>
        <v>0</v>
      </c>
      <c r="BF446" s="227">
        <f>IF(N446="snížená",J446,0)</f>
        <v>0</v>
      </c>
      <c r="BG446" s="227">
        <f>IF(N446="zákl. přenesená",J446,0)</f>
        <v>0</v>
      </c>
      <c r="BH446" s="227">
        <f>IF(N446="sníž. přenesená",J446,0)</f>
        <v>0</v>
      </c>
      <c r="BI446" s="227">
        <f>IF(N446="nulová",J446,0)</f>
        <v>0</v>
      </c>
      <c r="BJ446" s="17" t="s">
        <v>75</v>
      </c>
      <c r="BK446" s="227">
        <f>ROUND(I446*H446,2)</f>
        <v>0</v>
      </c>
      <c r="BL446" s="17" t="s">
        <v>161</v>
      </c>
      <c r="BM446" s="17" t="s">
        <v>439</v>
      </c>
    </row>
    <row r="447" spans="2:65" s="1" customFormat="1" ht="16.5" customHeight="1">
      <c r="B447" s="38"/>
      <c r="C447" s="261" t="s">
        <v>440</v>
      </c>
      <c r="D447" s="261" t="s">
        <v>228</v>
      </c>
      <c r="E447" s="262" t="s">
        <v>441</v>
      </c>
      <c r="F447" s="263" t="s">
        <v>442</v>
      </c>
      <c r="G447" s="264" t="s">
        <v>279</v>
      </c>
      <c r="H447" s="265">
        <v>1</v>
      </c>
      <c r="I447" s="266"/>
      <c r="J447" s="267">
        <f>ROUND(I447*H447,2)</f>
        <v>0</v>
      </c>
      <c r="K447" s="263" t="s">
        <v>1</v>
      </c>
      <c r="L447" s="268"/>
      <c r="M447" s="269" t="s">
        <v>1</v>
      </c>
      <c r="N447" s="270" t="s">
        <v>38</v>
      </c>
      <c r="O447" s="79"/>
      <c r="P447" s="225">
        <f>O447*H447</f>
        <v>0</v>
      </c>
      <c r="Q447" s="225">
        <v>3.1536</v>
      </c>
      <c r="R447" s="225">
        <f>Q447*H447</f>
        <v>3.1536</v>
      </c>
      <c r="S447" s="225">
        <v>0</v>
      </c>
      <c r="T447" s="226">
        <f>S447*H447</f>
        <v>0</v>
      </c>
      <c r="AR447" s="17" t="s">
        <v>193</v>
      </c>
      <c r="AT447" s="17" t="s">
        <v>228</v>
      </c>
      <c r="AU447" s="17" t="s">
        <v>77</v>
      </c>
      <c r="AY447" s="17" t="s">
        <v>154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7" t="s">
        <v>75</v>
      </c>
      <c r="BK447" s="227">
        <f>ROUND(I447*H447,2)</f>
        <v>0</v>
      </c>
      <c r="BL447" s="17" t="s">
        <v>161</v>
      </c>
      <c r="BM447" s="17" t="s">
        <v>443</v>
      </c>
    </row>
    <row r="448" spans="2:65" s="1" customFormat="1" ht="16.5" customHeight="1">
      <c r="B448" s="38"/>
      <c r="C448" s="261" t="s">
        <v>444</v>
      </c>
      <c r="D448" s="261" t="s">
        <v>228</v>
      </c>
      <c r="E448" s="262" t="s">
        <v>445</v>
      </c>
      <c r="F448" s="263" t="s">
        <v>446</v>
      </c>
      <c r="G448" s="264" t="s">
        <v>279</v>
      </c>
      <c r="H448" s="265">
        <v>6</v>
      </c>
      <c r="I448" s="266"/>
      <c r="J448" s="267">
        <f>ROUND(I448*H448,2)</f>
        <v>0</v>
      </c>
      <c r="K448" s="263" t="s">
        <v>1</v>
      </c>
      <c r="L448" s="268"/>
      <c r="M448" s="269" t="s">
        <v>1</v>
      </c>
      <c r="N448" s="270" t="s">
        <v>38</v>
      </c>
      <c r="O448" s="79"/>
      <c r="P448" s="225">
        <f>O448*H448</f>
        <v>0</v>
      </c>
      <c r="Q448" s="225">
        <v>3.2616</v>
      </c>
      <c r="R448" s="225">
        <f>Q448*H448</f>
        <v>19.5696</v>
      </c>
      <c r="S448" s="225">
        <v>0</v>
      </c>
      <c r="T448" s="226">
        <f>S448*H448</f>
        <v>0</v>
      </c>
      <c r="AR448" s="17" t="s">
        <v>193</v>
      </c>
      <c r="AT448" s="17" t="s">
        <v>228</v>
      </c>
      <c r="AU448" s="17" t="s">
        <v>77</v>
      </c>
      <c r="AY448" s="17" t="s">
        <v>154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7" t="s">
        <v>75</v>
      </c>
      <c r="BK448" s="227">
        <f>ROUND(I448*H448,2)</f>
        <v>0</v>
      </c>
      <c r="BL448" s="17" t="s">
        <v>161</v>
      </c>
      <c r="BM448" s="17" t="s">
        <v>447</v>
      </c>
    </row>
    <row r="449" spans="2:65" s="1" customFormat="1" ht="16.5" customHeight="1">
      <c r="B449" s="38"/>
      <c r="C449" s="261" t="s">
        <v>448</v>
      </c>
      <c r="D449" s="261" t="s">
        <v>228</v>
      </c>
      <c r="E449" s="262" t="s">
        <v>449</v>
      </c>
      <c r="F449" s="263" t="s">
        <v>450</v>
      </c>
      <c r="G449" s="264" t="s">
        <v>279</v>
      </c>
      <c r="H449" s="265">
        <v>6</v>
      </c>
      <c r="I449" s="266"/>
      <c r="J449" s="267">
        <f>ROUND(I449*H449,2)</f>
        <v>0</v>
      </c>
      <c r="K449" s="263" t="s">
        <v>1</v>
      </c>
      <c r="L449" s="268"/>
      <c r="M449" s="269" t="s">
        <v>1</v>
      </c>
      <c r="N449" s="270" t="s">
        <v>38</v>
      </c>
      <c r="O449" s="79"/>
      <c r="P449" s="225">
        <f>O449*H449</f>
        <v>0</v>
      </c>
      <c r="Q449" s="225">
        <v>2.952</v>
      </c>
      <c r="R449" s="225">
        <f>Q449*H449</f>
        <v>17.712</v>
      </c>
      <c r="S449" s="225">
        <v>0</v>
      </c>
      <c r="T449" s="226">
        <f>S449*H449</f>
        <v>0</v>
      </c>
      <c r="AR449" s="17" t="s">
        <v>193</v>
      </c>
      <c r="AT449" s="17" t="s">
        <v>228</v>
      </c>
      <c r="AU449" s="17" t="s">
        <v>77</v>
      </c>
      <c r="AY449" s="17" t="s">
        <v>154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7" t="s">
        <v>75</v>
      </c>
      <c r="BK449" s="227">
        <f>ROUND(I449*H449,2)</f>
        <v>0</v>
      </c>
      <c r="BL449" s="17" t="s">
        <v>161</v>
      </c>
      <c r="BM449" s="17" t="s">
        <v>451</v>
      </c>
    </row>
    <row r="450" spans="2:65" s="1" customFormat="1" ht="16.5" customHeight="1">
      <c r="B450" s="38"/>
      <c r="C450" s="261" t="s">
        <v>452</v>
      </c>
      <c r="D450" s="261" t="s">
        <v>228</v>
      </c>
      <c r="E450" s="262" t="s">
        <v>453</v>
      </c>
      <c r="F450" s="263" t="s">
        <v>454</v>
      </c>
      <c r="G450" s="264" t="s">
        <v>279</v>
      </c>
      <c r="H450" s="265">
        <v>6</v>
      </c>
      <c r="I450" s="266"/>
      <c r="J450" s="267">
        <f>ROUND(I450*H450,2)</f>
        <v>0</v>
      </c>
      <c r="K450" s="263" t="s">
        <v>1</v>
      </c>
      <c r="L450" s="268"/>
      <c r="M450" s="269" t="s">
        <v>1</v>
      </c>
      <c r="N450" s="270" t="s">
        <v>38</v>
      </c>
      <c r="O450" s="79"/>
      <c r="P450" s="225">
        <f>O450*H450</f>
        <v>0</v>
      </c>
      <c r="Q450" s="225">
        <v>1.9368</v>
      </c>
      <c r="R450" s="225">
        <f>Q450*H450</f>
        <v>11.620800000000001</v>
      </c>
      <c r="S450" s="225">
        <v>0</v>
      </c>
      <c r="T450" s="226">
        <f>S450*H450</f>
        <v>0</v>
      </c>
      <c r="AR450" s="17" t="s">
        <v>193</v>
      </c>
      <c r="AT450" s="17" t="s">
        <v>228</v>
      </c>
      <c r="AU450" s="17" t="s">
        <v>77</v>
      </c>
      <c r="AY450" s="17" t="s">
        <v>154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7" t="s">
        <v>75</v>
      </c>
      <c r="BK450" s="227">
        <f>ROUND(I450*H450,2)</f>
        <v>0</v>
      </c>
      <c r="BL450" s="17" t="s">
        <v>161</v>
      </c>
      <c r="BM450" s="17" t="s">
        <v>455</v>
      </c>
    </row>
    <row r="451" spans="2:65" s="1" customFormat="1" ht="16.5" customHeight="1">
      <c r="B451" s="38"/>
      <c r="C451" s="261" t="s">
        <v>456</v>
      </c>
      <c r="D451" s="261" t="s">
        <v>228</v>
      </c>
      <c r="E451" s="262" t="s">
        <v>457</v>
      </c>
      <c r="F451" s="263" t="s">
        <v>458</v>
      </c>
      <c r="G451" s="264" t="s">
        <v>279</v>
      </c>
      <c r="H451" s="265">
        <v>1</v>
      </c>
      <c r="I451" s="266"/>
      <c r="J451" s="267">
        <f>ROUND(I451*H451,2)</f>
        <v>0</v>
      </c>
      <c r="K451" s="263" t="s">
        <v>1</v>
      </c>
      <c r="L451" s="268"/>
      <c r="M451" s="269" t="s">
        <v>1</v>
      </c>
      <c r="N451" s="270" t="s">
        <v>38</v>
      </c>
      <c r="O451" s="79"/>
      <c r="P451" s="225">
        <f>O451*H451</f>
        <v>0</v>
      </c>
      <c r="Q451" s="225">
        <v>1.1016</v>
      </c>
      <c r="R451" s="225">
        <f>Q451*H451</f>
        <v>1.1016</v>
      </c>
      <c r="S451" s="225">
        <v>0</v>
      </c>
      <c r="T451" s="226">
        <f>S451*H451</f>
        <v>0</v>
      </c>
      <c r="AR451" s="17" t="s">
        <v>193</v>
      </c>
      <c r="AT451" s="17" t="s">
        <v>228</v>
      </c>
      <c r="AU451" s="17" t="s">
        <v>77</v>
      </c>
      <c r="AY451" s="17" t="s">
        <v>154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7" t="s">
        <v>75</v>
      </c>
      <c r="BK451" s="227">
        <f>ROUND(I451*H451,2)</f>
        <v>0</v>
      </c>
      <c r="BL451" s="17" t="s">
        <v>161</v>
      </c>
      <c r="BM451" s="17" t="s">
        <v>459</v>
      </c>
    </row>
    <row r="452" spans="2:65" s="1" customFormat="1" ht="16.5" customHeight="1">
      <c r="B452" s="38"/>
      <c r="C452" s="261" t="s">
        <v>460</v>
      </c>
      <c r="D452" s="261" t="s">
        <v>228</v>
      </c>
      <c r="E452" s="262" t="s">
        <v>461</v>
      </c>
      <c r="F452" s="263" t="s">
        <v>462</v>
      </c>
      <c r="G452" s="264" t="s">
        <v>279</v>
      </c>
      <c r="H452" s="265">
        <v>1</v>
      </c>
      <c r="I452" s="266"/>
      <c r="J452" s="267">
        <f>ROUND(I452*H452,2)</f>
        <v>0</v>
      </c>
      <c r="K452" s="263" t="s">
        <v>1</v>
      </c>
      <c r="L452" s="268"/>
      <c r="M452" s="269" t="s">
        <v>1</v>
      </c>
      <c r="N452" s="270" t="s">
        <v>38</v>
      </c>
      <c r="O452" s="79"/>
      <c r="P452" s="225">
        <f>O452*H452</f>
        <v>0</v>
      </c>
      <c r="Q452" s="225">
        <v>1.152</v>
      </c>
      <c r="R452" s="225">
        <f>Q452*H452</f>
        <v>1.152</v>
      </c>
      <c r="S452" s="225">
        <v>0</v>
      </c>
      <c r="T452" s="226">
        <f>S452*H452</f>
        <v>0</v>
      </c>
      <c r="AR452" s="17" t="s">
        <v>193</v>
      </c>
      <c r="AT452" s="17" t="s">
        <v>228</v>
      </c>
      <c r="AU452" s="17" t="s">
        <v>77</v>
      </c>
      <c r="AY452" s="17" t="s">
        <v>154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7" t="s">
        <v>75</v>
      </c>
      <c r="BK452" s="227">
        <f>ROUND(I452*H452,2)</f>
        <v>0</v>
      </c>
      <c r="BL452" s="17" t="s">
        <v>161</v>
      </c>
      <c r="BM452" s="17" t="s">
        <v>463</v>
      </c>
    </row>
    <row r="453" spans="2:65" s="1" customFormat="1" ht="16.5" customHeight="1">
      <c r="B453" s="38"/>
      <c r="C453" s="261" t="s">
        <v>464</v>
      </c>
      <c r="D453" s="261" t="s">
        <v>228</v>
      </c>
      <c r="E453" s="262" t="s">
        <v>465</v>
      </c>
      <c r="F453" s="263" t="s">
        <v>466</v>
      </c>
      <c r="G453" s="264" t="s">
        <v>279</v>
      </c>
      <c r="H453" s="265">
        <v>5</v>
      </c>
      <c r="I453" s="266"/>
      <c r="J453" s="267">
        <f>ROUND(I453*H453,2)</f>
        <v>0</v>
      </c>
      <c r="K453" s="263" t="s">
        <v>1</v>
      </c>
      <c r="L453" s="268"/>
      <c r="M453" s="269" t="s">
        <v>1</v>
      </c>
      <c r="N453" s="270" t="s">
        <v>38</v>
      </c>
      <c r="O453" s="79"/>
      <c r="P453" s="225">
        <f>O453*H453</f>
        <v>0</v>
      </c>
      <c r="Q453" s="225">
        <v>1.5552</v>
      </c>
      <c r="R453" s="225">
        <f>Q453*H453</f>
        <v>7.776</v>
      </c>
      <c r="S453" s="225">
        <v>0</v>
      </c>
      <c r="T453" s="226">
        <f>S453*H453</f>
        <v>0</v>
      </c>
      <c r="AR453" s="17" t="s">
        <v>193</v>
      </c>
      <c r="AT453" s="17" t="s">
        <v>228</v>
      </c>
      <c r="AU453" s="17" t="s">
        <v>77</v>
      </c>
      <c r="AY453" s="17" t="s">
        <v>154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7" t="s">
        <v>75</v>
      </c>
      <c r="BK453" s="227">
        <f>ROUND(I453*H453,2)</f>
        <v>0</v>
      </c>
      <c r="BL453" s="17" t="s">
        <v>161</v>
      </c>
      <c r="BM453" s="17" t="s">
        <v>467</v>
      </c>
    </row>
    <row r="454" spans="2:65" s="1" customFormat="1" ht="16.5" customHeight="1">
      <c r="B454" s="38"/>
      <c r="C454" s="261" t="s">
        <v>468</v>
      </c>
      <c r="D454" s="261" t="s">
        <v>228</v>
      </c>
      <c r="E454" s="262" t="s">
        <v>469</v>
      </c>
      <c r="F454" s="263" t="s">
        <v>470</v>
      </c>
      <c r="G454" s="264" t="s">
        <v>279</v>
      </c>
      <c r="H454" s="265">
        <v>1</v>
      </c>
      <c r="I454" s="266"/>
      <c r="J454" s="267">
        <f>ROUND(I454*H454,2)</f>
        <v>0</v>
      </c>
      <c r="K454" s="263" t="s">
        <v>1</v>
      </c>
      <c r="L454" s="268"/>
      <c r="M454" s="269" t="s">
        <v>1</v>
      </c>
      <c r="N454" s="270" t="s">
        <v>38</v>
      </c>
      <c r="O454" s="79"/>
      <c r="P454" s="225">
        <f>O454*H454</f>
        <v>0</v>
      </c>
      <c r="Q454" s="225">
        <v>1.4868</v>
      </c>
      <c r="R454" s="225">
        <f>Q454*H454</f>
        <v>1.4868</v>
      </c>
      <c r="S454" s="225">
        <v>0</v>
      </c>
      <c r="T454" s="226">
        <f>S454*H454</f>
        <v>0</v>
      </c>
      <c r="AR454" s="17" t="s">
        <v>193</v>
      </c>
      <c r="AT454" s="17" t="s">
        <v>228</v>
      </c>
      <c r="AU454" s="17" t="s">
        <v>77</v>
      </c>
      <c r="AY454" s="17" t="s">
        <v>154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7" t="s">
        <v>75</v>
      </c>
      <c r="BK454" s="227">
        <f>ROUND(I454*H454,2)</f>
        <v>0</v>
      </c>
      <c r="BL454" s="17" t="s">
        <v>161</v>
      </c>
      <c r="BM454" s="17" t="s">
        <v>471</v>
      </c>
    </row>
    <row r="455" spans="2:65" s="1" customFormat="1" ht="16.5" customHeight="1">
      <c r="B455" s="38"/>
      <c r="C455" s="216" t="s">
        <v>472</v>
      </c>
      <c r="D455" s="216" t="s">
        <v>156</v>
      </c>
      <c r="E455" s="217" t="s">
        <v>473</v>
      </c>
      <c r="F455" s="218" t="s">
        <v>474</v>
      </c>
      <c r="G455" s="219" t="s">
        <v>268</v>
      </c>
      <c r="H455" s="220">
        <v>3</v>
      </c>
      <c r="I455" s="221"/>
      <c r="J455" s="222">
        <f>ROUND(I455*H455,2)</f>
        <v>0</v>
      </c>
      <c r="K455" s="218" t="s">
        <v>1</v>
      </c>
      <c r="L455" s="43"/>
      <c r="M455" s="223" t="s">
        <v>1</v>
      </c>
      <c r="N455" s="224" t="s">
        <v>38</v>
      </c>
      <c r="O455" s="79"/>
      <c r="P455" s="225">
        <f>O455*H455</f>
        <v>0</v>
      </c>
      <c r="Q455" s="225">
        <v>0.16679</v>
      </c>
      <c r="R455" s="225">
        <f>Q455*H455</f>
        <v>0.50037</v>
      </c>
      <c r="S455" s="225">
        <v>0</v>
      </c>
      <c r="T455" s="226">
        <f>S455*H455</f>
        <v>0</v>
      </c>
      <c r="AR455" s="17" t="s">
        <v>161</v>
      </c>
      <c r="AT455" s="17" t="s">
        <v>156</v>
      </c>
      <c r="AU455" s="17" t="s">
        <v>77</v>
      </c>
      <c r="AY455" s="17" t="s">
        <v>154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7" t="s">
        <v>75</v>
      </c>
      <c r="BK455" s="227">
        <f>ROUND(I455*H455,2)</f>
        <v>0</v>
      </c>
      <c r="BL455" s="17" t="s">
        <v>161</v>
      </c>
      <c r="BM455" s="17" t="s">
        <v>475</v>
      </c>
    </row>
    <row r="456" spans="2:51" s="12" customFormat="1" ht="12">
      <c r="B456" s="228"/>
      <c r="C456" s="229"/>
      <c r="D456" s="230" t="s">
        <v>172</v>
      </c>
      <c r="E456" s="231" t="s">
        <v>1</v>
      </c>
      <c r="F456" s="232" t="s">
        <v>476</v>
      </c>
      <c r="G456" s="229"/>
      <c r="H456" s="231" t="s">
        <v>1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172</v>
      </c>
      <c r="AU456" s="238" t="s">
        <v>77</v>
      </c>
      <c r="AV456" s="12" t="s">
        <v>75</v>
      </c>
      <c r="AW456" s="12" t="s">
        <v>30</v>
      </c>
      <c r="AX456" s="12" t="s">
        <v>67</v>
      </c>
      <c r="AY456" s="238" t="s">
        <v>154</v>
      </c>
    </row>
    <row r="457" spans="2:51" s="12" customFormat="1" ht="12">
      <c r="B457" s="228"/>
      <c r="C457" s="229"/>
      <c r="D457" s="230" t="s">
        <v>172</v>
      </c>
      <c r="E457" s="231" t="s">
        <v>1</v>
      </c>
      <c r="F457" s="232" t="s">
        <v>477</v>
      </c>
      <c r="G457" s="229"/>
      <c r="H457" s="231" t="s">
        <v>1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172</v>
      </c>
      <c r="AU457" s="238" t="s">
        <v>77</v>
      </c>
      <c r="AV457" s="12" t="s">
        <v>75</v>
      </c>
      <c r="AW457" s="12" t="s">
        <v>30</v>
      </c>
      <c r="AX457" s="12" t="s">
        <v>67</v>
      </c>
      <c r="AY457" s="238" t="s">
        <v>154</v>
      </c>
    </row>
    <row r="458" spans="2:51" s="13" customFormat="1" ht="12">
      <c r="B458" s="239"/>
      <c r="C458" s="240"/>
      <c r="D458" s="230" t="s">
        <v>172</v>
      </c>
      <c r="E458" s="241" t="s">
        <v>1</v>
      </c>
      <c r="F458" s="242" t="s">
        <v>75</v>
      </c>
      <c r="G458" s="240"/>
      <c r="H458" s="243">
        <v>1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AT458" s="249" t="s">
        <v>172</v>
      </c>
      <c r="AU458" s="249" t="s">
        <v>77</v>
      </c>
      <c r="AV458" s="13" t="s">
        <v>77</v>
      </c>
      <c r="AW458" s="13" t="s">
        <v>30</v>
      </c>
      <c r="AX458" s="13" t="s">
        <v>67</v>
      </c>
      <c r="AY458" s="249" t="s">
        <v>154</v>
      </c>
    </row>
    <row r="459" spans="2:51" s="12" customFormat="1" ht="12">
      <c r="B459" s="228"/>
      <c r="C459" s="229"/>
      <c r="D459" s="230" t="s">
        <v>172</v>
      </c>
      <c r="E459" s="231" t="s">
        <v>1</v>
      </c>
      <c r="F459" s="232" t="s">
        <v>478</v>
      </c>
      <c r="G459" s="229"/>
      <c r="H459" s="231" t="s">
        <v>1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172</v>
      </c>
      <c r="AU459" s="238" t="s">
        <v>77</v>
      </c>
      <c r="AV459" s="12" t="s">
        <v>75</v>
      </c>
      <c r="AW459" s="12" t="s">
        <v>30</v>
      </c>
      <c r="AX459" s="12" t="s">
        <v>67</v>
      </c>
      <c r="AY459" s="238" t="s">
        <v>154</v>
      </c>
    </row>
    <row r="460" spans="2:51" s="12" customFormat="1" ht="12">
      <c r="B460" s="228"/>
      <c r="C460" s="229"/>
      <c r="D460" s="230" t="s">
        <v>172</v>
      </c>
      <c r="E460" s="231" t="s">
        <v>1</v>
      </c>
      <c r="F460" s="232" t="s">
        <v>381</v>
      </c>
      <c r="G460" s="229"/>
      <c r="H460" s="231" t="s">
        <v>1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172</v>
      </c>
      <c r="AU460" s="238" t="s">
        <v>77</v>
      </c>
      <c r="AV460" s="12" t="s">
        <v>75</v>
      </c>
      <c r="AW460" s="12" t="s">
        <v>30</v>
      </c>
      <c r="AX460" s="12" t="s">
        <v>67</v>
      </c>
      <c r="AY460" s="238" t="s">
        <v>154</v>
      </c>
    </row>
    <row r="461" spans="2:51" s="13" customFormat="1" ht="12">
      <c r="B461" s="239"/>
      <c r="C461" s="240"/>
      <c r="D461" s="230" t="s">
        <v>172</v>
      </c>
      <c r="E461" s="241" t="s">
        <v>1</v>
      </c>
      <c r="F461" s="242" t="s">
        <v>75</v>
      </c>
      <c r="G461" s="240"/>
      <c r="H461" s="243">
        <v>1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AT461" s="249" t="s">
        <v>172</v>
      </c>
      <c r="AU461" s="249" t="s">
        <v>77</v>
      </c>
      <c r="AV461" s="13" t="s">
        <v>77</v>
      </c>
      <c r="AW461" s="13" t="s">
        <v>30</v>
      </c>
      <c r="AX461" s="13" t="s">
        <v>67</v>
      </c>
      <c r="AY461" s="249" t="s">
        <v>154</v>
      </c>
    </row>
    <row r="462" spans="2:51" s="12" customFormat="1" ht="12">
      <c r="B462" s="228"/>
      <c r="C462" s="229"/>
      <c r="D462" s="230" t="s">
        <v>172</v>
      </c>
      <c r="E462" s="231" t="s">
        <v>1</v>
      </c>
      <c r="F462" s="232" t="s">
        <v>479</v>
      </c>
      <c r="G462" s="229"/>
      <c r="H462" s="231" t="s">
        <v>1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172</v>
      </c>
      <c r="AU462" s="238" t="s">
        <v>77</v>
      </c>
      <c r="AV462" s="12" t="s">
        <v>75</v>
      </c>
      <c r="AW462" s="12" t="s">
        <v>30</v>
      </c>
      <c r="AX462" s="12" t="s">
        <v>67</v>
      </c>
      <c r="AY462" s="238" t="s">
        <v>154</v>
      </c>
    </row>
    <row r="463" spans="2:51" s="12" customFormat="1" ht="12">
      <c r="B463" s="228"/>
      <c r="C463" s="229"/>
      <c r="D463" s="230" t="s">
        <v>172</v>
      </c>
      <c r="E463" s="231" t="s">
        <v>1</v>
      </c>
      <c r="F463" s="232" t="s">
        <v>381</v>
      </c>
      <c r="G463" s="229"/>
      <c r="H463" s="231" t="s">
        <v>1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172</v>
      </c>
      <c r="AU463" s="238" t="s">
        <v>77</v>
      </c>
      <c r="AV463" s="12" t="s">
        <v>75</v>
      </c>
      <c r="AW463" s="12" t="s">
        <v>30</v>
      </c>
      <c r="AX463" s="12" t="s">
        <v>67</v>
      </c>
      <c r="AY463" s="238" t="s">
        <v>154</v>
      </c>
    </row>
    <row r="464" spans="2:51" s="13" customFormat="1" ht="12">
      <c r="B464" s="239"/>
      <c r="C464" s="240"/>
      <c r="D464" s="230" t="s">
        <v>172</v>
      </c>
      <c r="E464" s="241" t="s">
        <v>1</v>
      </c>
      <c r="F464" s="242" t="s">
        <v>75</v>
      </c>
      <c r="G464" s="240"/>
      <c r="H464" s="243">
        <v>1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AT464" s="249" t="s">
        <v>172</v>
      </c>
      <c r="AU464" s="249" t="s">
        <v>77</v>
      </c>
      <c r="AV464" s="13" t="s">
        <v>77</v>
      </c>
      <c r="AW464" s="13" t="s">
        <v>30</v>
      </c>
      <c r="AX464" s="13" t="s">
        <v>67</v>
      </c>
      <c r="AY464" s="249" t="s">
        <v>154</v>
      </c>
    </row>
    <row r="465" spans="2:51" s="14" customFormat="1" ht="12">
      <c r="B465" s="250"/>
      <c r="C465" s="251"/>
      <c r="D465" s="230" t="s">
        <v>172</v>
      </c>
      <c r="E465" s="252" t="s">
        <v>1</v>
      </c>
      <c r="F465" s="253" t="s">
        <v>175</v>
      </c>
      <c r="G465" s="251"/>
      <c r="H465" s="254">
        <v>3</v>
      </c>
      <c r="I465" s="255"/>
      <c r="J465" s="251"/>
      <c r="K465" s="251"/>
      <c r="L465" s="256"/>
      <c r="M465" s="257"/>
      <c r="N465" s="258"/>
      <c r="O465" s="258"/>
      <c r="P465" s="258"/>
      <c r="Q465" s="258"/>
      <c r="R465" s="258"/>
      <c r="S465" s="258"/>
      <c r="T465" s="259"/>
      <c r="AT465" s="260" t="s">
        <v>172</v>
      </c>
      <c r="AU465" s="260" t="s">
        <v>77</v>
      </c>
      <c r="AV465" s="14" t="s">
        <v>161</v>
      </c>
      <c r="AW465" s="14" t="s">
        <v>30</v>
      </c>
      <c r="AX465" s="14" t="s">
        <v>75</v>
      </c>
      <c r="AY465" s="260" t="s">
        <v>154</v>
      </c>
    </row>
    <row r="466" spans="2:65" s="1" customFormat="1" ht="16.5" customHeight="1">
      <c r="B466" s="38"/>
      <c r="C466" s="261" t="s">
        <v>480</v>
      </c>
      <c r="D466" s="261" t="s">
        <v>228</v>
      </c>
      <c r="E466" s="262" t="s">
        <v>481</v>
      </c>
      <c r="F466" s="263" t="s">
        <v>482</v>
      </c>
      <c r="G466" s="264" t="s">
        <v>279</v>
      </c>
      <c r="H466" s="265">
        <v>1</v>
      </c>
      <c r="I466" s="266"/>
      <c r="J466" s="267">
        <f>ROUND(I466*H466,2)</f>
        <v>0</v>
      </c>
      <c r="K466" s="263" t="s">
        <v>1</v>
      </c>
      <c r="L466" s="268"/>
      <c r="M466" s="269" t="s">
        <v>1</v>
      </c>
      <c r="N466" s="270" t="s">
        <v>38</v>
      </c>
      <c r="O466" s="79"/>
      <c r="P466" s="225">
        <f>O466*H466</f>
        <v>0</v>
      </c>
      <c r="Q466" s="225">
        <v>4.2552</v>
      </c>
      <c r="R466" s="225">
        <f>Q466*H466</f>
        <v>4.2552</v>
      </c>
      <c r="S466" s="225">
        <v>0</v>
      </c>
      <c r="T466" s="226">
        <f>S466*H466</f>
        <v>0</v>
      </c>
      <c r="AR466" s="17" t="s">
        <v>193</v>
      </c>
      <c r="AT466" s="17" t="s">
        <v>228</v>
      </c>
      <c r="AU466" s="17" t="s">
        <v>77</v>
      </c>
      <c r="AY466" s="17" t="s">
        <v>154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7" t="s">
        <v>75</v>
      </c>
      <c r="BK466" s="227">
        <f>ROUND(I466*H466,2)</f>
        <v>0</v>
      </c>
      <c r="BL466" s="17" t="s">
        <v>161</v>
      </c>
      <c r="BM466" s="17" t="s">
        <v>483</v>
      </c>
    </row>
    <row r="467" spans="2:65" s="1" customFormat="1" ht="16.5" customHeight="1">
      <c r="B467" s="38"/>
      <c r="C467" s="261" t="s">
        <v>484</v>
      </c>
      <c r="D467" s="261" t="s">
        <v>228</v>
      </c>
      <c r="E467" s="262" t="s">
        <v>485</v>
      </c>
      <c r="F467" s="263" t="s">
        <v>486</v>
      </c>
      <c r="G467" s="264" t="s">
        <v>279</v>
      </c>
      <c r="H467" s="265">
        <v>1</v>
      </c>
      <c r="I467" s="266"/>
      <c r="J467" s="267">
        <f>ROUND(I467*H467,2)</f>
        <v>0</v>
      </c>
      <c r="K467" s="263" t="s">
        <v>1</v>
      </c>
      <c r="L467" s="268"/>
      <c r="M467" s="269" t="s">
        <v>1</v>
      </c>
      <c r="N467" s="270" t="s">
        <v>38</v>
      </c>
      <c r="O467" s="79"/>
      <c r="P467" s="225">
        <f>O467*H467</f>
        <v>0</v>
      </c>
      <c r="Q467" s="225">
        <v>4.2552</v>
      </c>
      <c r="R467" s="225">
        <f>Q467*H467</f>
        <v>4.2552</v>
      </c>
      <c r="S467" s="225">
        <v>0</v>
      </c>
      <c r="T467" s="226">
        <f>S467*H467</f>
        <v>0</v>
      </c>
      <c r="AR467" s="17" t="s">
        <v>193</v>
      </c>
      <c r="AT467" s="17" t="s">
        <v>228</v>
      </c>
      <c r="AU467" s="17" t="s">
        <v>77</v>
      </c>
      <c r="AY467" s="17" t="s">
        <v>154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7" t="s">
        <v>75</v>
      </c>
      <c r="BK467" s="227">
        <f>ROUND(I467*H467,2)</f>
        <v>0</v>
      </c>
      <c r="BL467" s="17" t="s">
        <v>161</v>
      </c>
      <c r="BM467" s="17" t="s">
        <v>487</v>
      </c>
    </row>
    <row r="468" spans="2:65" s="1" customFormat="1" ht="16.5" customHeight="1">
      <c r="B468" s="38"/>
      <c r="C468" s="261" t="s">
        <v>488</v>
      </c>
      <c r="D468" s="261" t="s">
        <v>228</v>
      </c>
      <c r="E468" s="262" t="s">
        <v>489</v>
      </c>
      <c r="F468" s="263" t="s">
        <v>490</v>
      </c>
      <c r="G468" s="264" t="s">
        <v>279</v>
      </c>
      <c r="H468" s="265">
        <v>1</v>
      </c>
      <c r="I468" s="266"/>
      <c r="J468" s="267">
        <f>ROUND(I468*H468,2)</f>
        <v>0</v>
      </c>
      <c r="K468" s="263" t="s">
        <v>1</v>
      </c>
      <c r="L468" s="268"/>
      <c r="M468" s="269" t="s">
        <v>1</v>
      </c>
      <c r="N468" s="270" t="s">
        <v>38</v>
      </c>
      <c r="O468" s="79"/>
      <c r="P468" s="225">
        <f>O468*H468</f>
        <v>0</v>
      </c>
      <c r="Q468" s="225">
        <v>3.438</v>
      </c>
      <c r="R468" s="225">
        <f>Q468*H468</f>
        <v>3.438</v>
      </c>
      <c r="S468" s="225">
        <v>0</v>
      </c>
      <c r="T468" s="226">
        <f>S468*H468</f>
        <v>0</v>
      </c>
      <c r="AR468" s="17" t="s">
        <v>193</v>
      </c>
      <c r="AT468" s="17" t="s">
        <v>228</v>
      </c>
      <c r="AU468" s="17" t="s">
        <v>77</v>
      </c>
      <c r="AY468" s="17" t="s">
        <v>154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7" t="s">
        <v>75</v>
      </c>
      <c r="BK468" s="227">
        <f>ROUND(I468*H468,2)</f>
        <v>0</v>
      </c>
      <c r="BL468" s="17" t="s">
        <v>161</v>
      </c>
      <c r="BM468" s="17" t="s">
        <v>491</v>
      </c>
    </row>
    <row r="469" spans="2:65" s="1" customFormat="1" ht="16.5" customHeight="1">
      <c r="B469" s="38"/>
      <c r="C469" s="216" t="s">
        <v>362</v>
      </c>
      <c r="D469" s="216" t="s">
        <v>156</v>
      </c>
      <c r="E469" s="217" t="s">
        <v>492</v>
      </c>
      <c r="F469" s="218" t="s">
        <v>493</v>
      </c>
      <c r="G469" s="219" t="s">
        <v>203</v>
      </c>
      <c r="H469" s="220">
        <v>8.17</v>
      </c>
      <c r="I469" s="221"/>
      <c r="J469" s="222">
        <f>ROUND(I469*H469,2)</f>
        <v>0</v>
      </c>
      <c r="K469" s="218" t="s">
        <v>160</v>
      </c>
      <c r="L469" s="43"/>
      <c r="M469" s="223" t="s">
        <v>1</v>
      </c>
      <c r="N469" s="224" t="s">
        <v>38</v>
      </c>
      <c r="O469" s="79"/>
      <c r="P469" s="225">
        <f>O469*H469</f>
        <v>0</v>
      </c>
      <c r="Q469" s="225">
        <v>0.13884</v>
      </c>
      <c r="R469" s="225">
        <f>Q469*H469</f>
        <v>1.1343227999999999</v>
      </c>
      <c r="S469" s="225">
        <v>0</v>
      </c>
      <c r="T469" s="226">
        <f>S469*H469</f>
        <v>0</v>
      </c>
      <c r="AR469" s="17" t="s">
        <v>161</v>
      </c>
      <c r="AT469" s="17" t="s">
        <v>156</v>
      </c>
      <c r="AU469" s="17" t="s">
        <v>77</v>
      </c>
      <c r="AY469" s="17" t="s">
        <v>154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7" t="s">
        <v>75</v>
      </c>
      <c r="BK469" s="227">
        <f>ROUND(I469*H469,2)</f>
        <v>0</v>
      </c>
      <c r="BL469" s="17" t="s">
        <v>161</v>
      </c>
      <c r="BM469" s="17" t="s">
        <v>494</v>
      </c>
    </row>
    <row r="470" spans="2:51" s="12" customFormat="1" ht="12">
      <c r="B470" s="228"/>
      <c r="C470" s="229"/>
      <c r="D470" s="230" t="s">
        <v>172</v>
      </c>
      <c r="E470" s="231" t="s">
        <v>1</v>
      </c>
      <c r="F470" s="232" t="s">
        <v>495</v>
      </c>
      <c r="G470" s="229"/>
      <c r="H470" s="231" t="s">
        <v>1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172</v>
      </c>
      <c r="AU470" s="238" t="s">
        <v>77</v>
      </c>
      <c r="AV470" s="12" t="s">
        <v>75</v>
      </c>
      <c r="AW470" s="12" t="s">
        <v>30</v>
      </c>
      <c r="AX470" s="12" t="s">
        <v>67</v>
      </c>
      <c r="AY470" s="238" t="s">
        <v>154</v>
      </c>
    </row>
    <row r="471" spans="2:51" s="12" customFormat="1" ht="12">
      <c r="B471" s="228"/>
      <c r="C471" s="229"/>
      <c r="D471" s="230" t="s">
        <v>172</v>
      </c>
      <c r="E471" s="231" t="s">
        <v>1</v>
      </c>
      <c r="F471" s="232" t="s">
        <v>496</v>
      </c>
      <c r="G471" s="229"/>
      <c r="H471" s="231" t="s">
        <v>1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172</v>
      </c>
      <c r="AU471" s="238" t="s">
        <v>77</v>
      </c>
      <c r="AV471" s="12" t="s">
        <v>75</v>
      </c>
      <c r="AW471" s="12" t="s">
        <v>30</v>
      </c>
      <c r="AX471" s="12" t="s">
        <v>67</v>
      </c>
      <c r="AY471" s="238" t="s">
        <v>154</v>
      </c>
    </row>
    <row r="472" spans="2:51" s="13" customFormat="1" ht="12">
      <c r="B472" s="239"/>
      <c r="C472" s="240"/>
      <c r="D472" s="230" t="s">
        <v>172</v>
      </c>
      <c r="E472" s="241" t="s">
        <v>1</v>
      </c>
      <c r="F472" s="242" t="s">
        <v>497</v>
      </c>
      <c r="G472" s="240"/>
      <c r="H472" s="243">
        <v>4.085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AT472" s="249" t="s">
        <v>172</v>
      </c>
      <c r="AU472" s="249" t="s">
        <v>77</v>
      </c>
      <c r="AV472" s="13" t="s">
        <v>77</v>
      </c>
      <c r="AW472" s="13" t="s">
        <v>30</v>
      </c>
      <c r="AX472" s="13" t="s">
        <v>67</v>
      </c>
      <c r="AY472" s="249" t="s">
        <v>154</v>
      </c>
    </row>
    <row r="473" spans="2:51" s="12" customFormat="1" ht="12">
      <c r="B473" s="228"/>
      <c r="C473" s="229"/>
      <c r="D473" s="230" t="s">
        <v>172</v>
      </c>
      <c r="E473" s="231" t="s">
        <v>1</v>
      </c>
      <c r="F473" s="232" t="s">
        <v>498</v>
      </c>
      <c r="G473" s="229"/>
      <c r="H473" s="231" t="s">
        <v>1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172</v>
      </c>
      <c r="AU473" s="238" t="s">
        <v>77</v>
      </c>
      <c r="AV473" s="12" t="s">
        <v>75</v>
      </c>
      <c r="AW473" s="12" t="s">
        <v>30</v>
      </c>
      <c r="AX473" s="12" t="s">
        <v>67</v>
      </c>
      <c r="AY473" s="238" t="s">
        <v>154</v>
      </c>
    </row>
    <row r="474" spans="2:51" s="13" customFormat="1" ht="12">
      <c r="B474" s="239"/>
      <c r="C474" s="240"/>
      <c r="D474" s="230" t="s">
        <v>172</v>
      </c>
      <c r="E474" s="241" t="s">
        <v>1</v>
      </c>
      <c r="F474" s="242" t="s">
        <v>497</v>
      </c>
      <c r="G474" s="240"/>
      <c r="H474" s="243">
        <v>4.085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AT474" s="249" t="s">
        <v>172</v>
      </c>
      <c r="AU474" s="249" t="s">
        <v>77</v>
      </c>
      <c r="AV474" s="13" t="s">
        <v>77</v>
      </c>
      <c r="AW474" s="13" t="s">
        <v>30</v>
      </c>
      <c r="AX474" s="13" t="s">
        <v>67</v>
      </c>
      <c r="AY474" s="249" t="s">
        <v>154</v>
      </c>
    </row>
    <row r="475" spans="2:51" s="14" customFormat="1" ht="12">
      <c r="B475" s="250"/>
      <c r="C475" s="251"/>
      <c r="D475" s="230" t="s">
        <v>172</v>
      </c>
      <c r="E475" s="252" t="s">
        <v>1</v>
      </c>
      <c r="F475" s="253" t="s">
        <v>175</v>
      </c>
      <c r="G475" s="251"/>
      <c r="H475" s="254">
        <v>8.17</v>
      </c>
      <c r="I475" s="255"/>
      <c r="J475" s="251"/>
      <c r="K475" s="251"/>
      <c r="L475" s="256"/>
      <c r="M475" s="257"/>
      <c r="N475" s="258"/>
      <c r="O475" s="258"/>
      <c r="P475" s="258"/>
      <c r="Q475" s="258"/>
      <c r="R475" s="258"/>
      <c r="S475" s="258"/>
      <c r="T475" s="259"/>
      <c r="AT475" s="260" t="s">
        <v>172</v>
      </c>
      <c r="AU475" s="260" t="s">
        <v>77</v>
      </c>
      <c r="AV475" s="14" t="s">
        <v>161</v>
      </c>
      <c r="AW475" s="14" t="s">
        <v>30</v>
      </c>
      <c r="AX475" s="14" t="s">
        <v>75</v>
      </c>
      <c r="AY475" s="260" t="s">
        <v>154</v>
      </c>
    </row>
    <row r="476" spans="2:63" s="11" customFormat="1" ht="22.8" customHeight="1">
      <c r="B476" s="200"/>
      <c r="C476" s="201"/>
      <c r="D476" s="202" t="s">
        <v>66</v>
      </c>
      <c r="E476" s="214" t="s">
        <v>184</v>
      </c>
      <c r="F476" s="214" t="s">
        <v>499</v>
      </c>
      <c r="G476" s="201"/>
      <c r="H476" s="201"/>
      <c r="I476" s="204"/>
      <c r="J476" s="215">
        <f>BK476</f>
        <v>0</v>
      </c>
      <c r="K476" s="201"/>
      <c r="L476" s="206"/>
      <c r="M476" s="207"/>
      <c r="N476" s="208"/>
      <c r="O476" s="208"/>
      <c r="P476" s="209">
        <f>P477+SUM(P478:P494)</f>
        <v>0</v>
      </c>
      <c r="Q476" s="208"/>
      <c r="R476" s="209">
        <f>R477+SUM(R478:R494)</f>
        <v>0.5233702</v>
      </c>
      <c r="S476" s="208"/>
      <c r="T476" s="210">
        <f>T477+SUM(T478:T494)</f>
        <v>0</v>
      </c>
      <c r="AR476" s="211" t="s">
        <v>75</v>
      </c>
      <c r="AT476" s="212" t="s">
        <v>66</v>
      </c>
      <c r="AU476" s="212" t="s">
        <v>75</v>
      </c>
      <c r="AY476" s="211" t="s">
        <v>154</v>
      </c>
      <c r="BK476" s="213">
        <f>BK477+SUM(BK478:BK494)</f>
        <v>0</v>
      </c>
    </row>
    <row r="477" spans="2:65" s="1" customFormat="1" ht="16.5" customHeight="1">
      <c r="B477" s="38"/>
      <c r="C477" s="216" t="s">
        <v>393</v>
      </c>
      <c r="D477" s="216" t="s">
        <v>156</v>
      </c>
      <c r="E477" s="217" t="s">
        <v>500</v>
      </c>
      <c r="F477" s="218" t="s">
        <v>501</v>
      </c>
      <c r="G477" s="219" t="s">
        <v>203</v>
      </c>
      <c r="H477" s="220">
        <v>16.34</v>
      </c>
      <c r="I477" s="221"/>
      <c r="J477" s="222">
        <f>ROUND(I477*H477,2)</f>
        <v>0</v>
      </c>
      <c r="K477" s="218" t="s">
        <v>160</v>
      </c>
      <c r="L477" s="43"/>
      <c r="M477" s="223" t="s">
        <v>1</v>
      </c>
      <c r="N477" s="224" t="s">
        <v>38</v>
      </c>
      <c r="O477" s="79"/>
      <c r="P477" s="225">
        <f>O477*H477</f>
        <v>0</v>
      </c>
      <c r="Q477" s="225">
        <v>0.00735</v>
      </c>
      <c r="R477" s="225">
        <f>Q477*H477</f>
        <v>0.120099</v>
      </c>
      <c r="S477" s="225">
        <v>0</v>
      </c>
      <c r="T477" s="226">
        <f>S477*H477</f>
        <v>0</v>
      </c>
      <c r="AR477" s="17" t="s">
        <v>161</v>
      </c>
      <c r="AT477" s="17" t="s">
        <v>156</v>
      </c>
      <c r="AU477" s="17" t="s">
        <v>77</v>
      </c>
      <c r="AY477" s="17" t="s">
        <v>154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7" t="s">
        <v>75</v>
      </c>
      <c r="BK477" s="227">
        <f>ROUND(I477*H477,2)</f>
        <v>0</v>
      </c>
      <c r="BL477" s="17" t="s">
        <v>161</v>
      </c>
      <c r="BM477" s="17" t="s">
        <v>502</v>
      </c>
    </row>
    <row r="478" spans="2:51" s="12" customFormat="1" ht="12">
      <c r="B478" s="228"/>
      <c r="C478" s="229"/>
      <c r="D478" s="230" t="s">
        <v>172</v>
      </c>
      <c r="E478" s="231" t="s">
        <v>1</v>
      </c>
      <c r="F478" s="232" t="s">
        <v>495</v>
      </c>
      <c r="G478" s="229"/>
      <c r="H478" s="231" t="s">
        <v>1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172</v>
      </c>
      <c r="AU478" s="238" t="s">
        <v>77</v>
      </c>
      <c r="AV478" s="12" t="s">
        <v>75</v>
      </c>
      <c r="AW478" s="12" t="s">
        <v>30</v>
      </c>
      <c r="AX478" s="12" t="s">
        <v>67</v>
      </c>
      <c r="AY478" s="238" t="s">
        <v>154</v>
      </c>
    </row>
    <row r="479" spans="2:51" s="12" customFormat="1" ht="12">
      <c r="B479" s="228"/>
      <c r="C479" s="229"/>
      <c r="D479" s="230" t="s">
        <v>172</v>
      </c>
      <c r="E479" s="231" t="s">
        <v>1</v>
      </c>
      <c r="F479" s="232" t="s">
        <v>496</v>
      </c>
      <c r="G479" s="229"/>
      <c r="H479" s="231" t="s">
        <v>1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172</v>
      </c>
      <c r="AU479" s="238" t="s">
        <v>77</v>
      </c>
      <c r="AV479" s="12" t="s">
        <v>75</v>
      </c>
      <c r="AW479" s="12" t="s">
        <v>30</v>
      </c>
      <c r="AX479" s="12" t="s">
        <v>67</v>
      </c>
      <c r="AY479" s="238" t="s">
        <v>154</v>
      </c>
    </row>
    <row r="480" spans="2:51" s="13" customFormat="1" ht="12">
      <c r="B480" s="239"/>
      <c r="C480" s="240"/>
      <c r="D480" s="230" t="s">
        <v>172</v>
      </c>
      <c r="E480" s="241" t="s">
        <v>1</v>
      </c>
      <c r="F480" s="242" t="s">
        <v>503</v>
      </c>
      <c r="G480" s="240"/>
      <c r="H480" s="243">
        <v>8.17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AT480" s="249" t="s">
        <v>172</v>
      </c>
      <c r="AU480" s="249" t="s">
        <v>77</v>
      </c>
      <c r="AV480" s="13" t="s">
        <v>77</v>
      </c>
      <c r="AW480" s="13" t="s">
        <v>30</v>
      </c>
      <c r="AX480" s="13" t="s">
        <v>67</v>
      </c>
      <c r="AY480" s="249" t="s">
        <v>154</v>
      </c>
    </row>
    <row r="481" spans="2:51" s="12" customFormat="1" ht="12">
      <c r="B481" s="228"/>
      <c r="C481" s="229"/>
      <c r="D481" s="230" t="s">
        <v>172</v>
      </c>
      <c r="E481" s="231" t="s">
        <v>1</v>
      </c>
      <c r="F481" s="232" t="s">
        <v>498</v>
      </c>
      <c r="G481" s="229"/>
      <c r="H481" s="231" t="s">
        <v>1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172</v>
      </c>
      <c r="AU481" s="238" t="s">
        <v>77</v>
      </c>
      <c r="AV481" s="12" t="s">
        <v>75</v>
      </c>
      <c r="AW481" s="12" t="s">
        <v>30</v>
      </c>
      <c r="AX481" s="12" t="s">
        <v>67</v>
      </c>
      <c r="AY481" s="238" t="s">
        <v>154</v>
      </c>
    </row>
    <row r="482" spans="2:51" s="13" customFormat="1" ht="12">
      <c r="B482" s="239"/>
      <c r="C482" s="240"/>
      <c r="D482" s="230" t="s">
        <v>172</v>
      </c>
      <c r="E482" s="241" t="s">
        <v>1</v>
      </c>
      <c r="F482" s="242" t="s">
        <v>503</v>
      </c>
      <c r="G482" s="240"/>
      <c r="H482" s="243">
        <v>8.17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AT482" s="249" t="s">
        <v>172</v>
      </c>
      <c r="AU482" s="249" t="s">
        <v>77</v>
      </c>
      <c r="AV482" s="13" t="s">
        <v>77</v>
      </c>
      <c r="AW482" s="13" t="s">
        <v>30</v>
      </c>
      <c r="AX482" s="13" t="s">
        <v>67</v>
      </c>
      <c r="AY482" s="249" t="s">
        <v>154</v>
      </c>
    </row>
    <row r="483" spans="2:51" s="14" customFormat="1" ht="12">
      <c r="B483" s="250"/>
      <c r="C483" s="251"/>
      <c r="D483" s="230" t="s">
        <v>172</v>
      </c>
      <c r="E483" s="252" t="s">
        <v>1</v>
      </c>
      <c r="F483" s="253" t="s">
        <v>175</v>
      </c>
      <c r="G483" s="251"/>
      <c r="H483" s="254">
        <v>16.34</v>
      </c>
      <c r="I483" s="255"/>
      <c r="J483" s="251"/>
      <c r="K483" s="251"/>
      <c r="L483" s="256"/>
      <c r="M483" s="257"/>
      <c r="N483" s="258"/>
      <c r="O483" s="258"/>
      <c r="P483" s="258"/>
      <c r="Q483" s="258"/>
      <c r="R483" s="258"/>
      <c r="S483" s="258"/>
      <c r="T483" s="259"/>
      <c r="AT483" s="260" t="s">
        <v>172</v>
      </c>
      <c r="AU483" s="260" t="s">
        <v>77</v>
      </c>
      <c r="AV483" s="14" t="s">
        <v>161</v>
      </c>
      <c r="AW483" s="14" t="s">
        <v>30</v>
      </c>
      <c r="AX483" s="14" t="s">
        <v>75</v>
      </c>
      <c r="AY483" s="260" t="s">
        <v>154</v>
      </c>
    </row>
    <row r="484" spans="2:65" s="1" customFormat="1" ht="16.5" customHeight="1">
      <c r="B484" s="38"/>
      <c r="C484" s="216" t="s">
        <v>397</v>
      </c>
      <c r="D484" s="216" t="s">
        <v>156</v>
      </c>
      <c r="E484" s="217" t="s">
        <v>504</v>
      </c>
      <c r="F484" s="218" t="s">
        <v>505</v>
      </c>
      <c r="G484" s="219" t="s">
        <v>203</v>
      </c>
      <c r="H484" s="220">
        <v>16.34</v>
      </c>
      <c r="I484" s="221"/>
      <c r="J484" s="222">
        <f>ROUND(I484*H484,2)</f>
        <v>0</v>
      </c>
      <c r="K484" s="218" t="s">
        <v>160</v>
      </c>
      <c r="L484" s="43"/>
      <c r="M484" s="223" t="s">
        <v>1</v>
      </c>
      <c r="N484" s="224" t="s">
        <v>38</v>
      </c>
      <c r="O484" s="79"/>
      <c r="P484" s="225">
        <f>O484*H484</f>
        <v>0</v>
      </c>
      <c r="Q484" s="225">
        <v>0.01733</v>
      </c>
      <c r="R484" s="225">
        <f>Q484*H484</f>
        <v>0.28317220000000004</v>
      </c>
      <c r="S484" s="225">
        <v>0</v>
      </c>
      <c r="T484" s="226">
        <f>S484*H484</f>
        <v>0</v>
      </c>
      <c r="AR484" s="17" t="s">
        <v>161</v>
      </c>
      <c r="AT484" s="17" t="s">
        <v>156</v>
      </c>
      <c r="AU484" s="17" t="s">
        <v>77</v>
      </c>
      <c r="AY484" s="17" t="s">
        <v>154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17" t="s">
        <v>75</v>
      </c>
      <c r="BK484" s="227">
        <f>ROUND(I484*H484,2)</f>
        <v>0</v>
      </c>
      <c r="BL484" s="17" t="s">
        <v>161</v>
      </c>
      <c r="BM484" s="17" t="s">
        <v>506</v>
      </c>
    </row>
    <row r="485" spans="2:65" s="1" customFormat="1" ht="16.5" customHeight="1">
      <c r="B485" s="38"/>
      <c r="C485" s="216" t="s">
        <v>401</v>
      </c>
      <c r="D485" s="216" t="s">
        <v>156</v>
      </c>
      <c r="E485" s="217" t="s">
        <v>507</v>
      </c>
      <c r="F485" s="218" t="s">
        <v>508</v>
      </c>
      <c r="G485" s="219" t="s">
        <v>203</v>
      </c>
      <c r="H485" s="220">
        <v>16.34</v>
      </c>
      <c r="I485" s="221"/>
      <c r="J485" s="222">
        <f>ROUND(I485*H485,2)</f>
        <v>0</v>
      </c>
      <c r="K485" s="218" t="s">
        <v>160</v>
      </c>
      <c r="L485" s="43"/>
      <c r="M485" s="223" t="s">
        <v>1</v>
      </c>
      <c r="N485" s="224" t="s">
        <v>38</v>
      </c>
      <c r="O485" s="79"/>
      <c r="P485" s="225">
        <f>O485*H485</f>
        <v>0</v>
      </c>
      <c r="Q485" s="225">
        <v>0.00735</v>
      </c>
      <c r="R485" s="225">
        <f>Q485*H485</f>
        <v>0.120099</v>
      </c>
      <c r="S485" s="225">
        <v>0</v>
      </c>
      <c r="T485" s="226">
        <f>S485*H485</f>
        <v>0</v>
      </c>
      <c r="AR485" s="17" t="s">
        <v>161</v>
      </c>
      <c r="AT485" s="17" t="s">
        <v>156</v>
      </c>
      <c r="AU485" s="17" t="s">
        <v>77</v>
      </c>
      <c r="AY485" s="17" t="s">
        <v>154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17" t="s">
        <v>75</v>
      </c>
      <c r="BK485" s="227">
        <f>ROUND(I485*H485,2)</f>
        <v>0</v>
      </c>
      <c r="BL485" s="17" t="s">
        <v>161</v>
      </c>
      <c r="BM485" s="17" t="s">
        <v>509</v>
      </c>
    </row>
    <row r="486" spans="2:65" s="1" customFormat="1" ht="22.5" customHeight="1">
      <c r="B486" s="38"/>
      <c r="C486" s="216" t="s">
        <v>374</v>
      </c>
      <c r="D486" s="216" t="s">
        <v>156</v>
      </c>
      <c r="E486" s="217" t="s">
        <v>510</v>
      </c>
      <c r="F486" s="218" t="s">
        <v>511</v>
      </c>
      <c r="G486" s="219" t="s">
        <v>203</v>
      </c>
      <c r="H486" s="220">
        <v>1160.64</v>
      </c>
      <c r="I486" s="221"/>
      <c r="J486" s="222">
        <f>ROUND(I486*H486,2)</f>
        <v>0</v>
      </c>
      <c r="K486" s="218" t="s">
        <v>1</v>
      </c>
      <c r="L486" s="43"/>
      <c r="M486" s="223" t="s">
        <v>1</v>
      </c>
      <c r="N486" s="224" t="s">
        <v>38</v>
      </c>
      <c r="O486" s="79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AR486" s="17" t="s">
        <v>161</v>
      </c>
      <c r="AT486" s="17" t="s">
        <v>156</v>
      </c>
      <c r="AU486" s="17" t="s">
        <v>77</v>
      </c>
      <c r="AY486" s="17" t="s">
        <v>154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17" t="s">
        <v>75</v>
      </c>
      <c r="BK486" s="227">
        <f>ROUND(I486*H486,2)</f>
        <v>0</v>
      </c>
      <c r="BL486" s="17" t="s">
        <v>161</v>
      </c>
      <c r="BM486" s="17" t="s">
        <v>512</v>
      </c>
    </row>
    <row r="487" spans="2:51" s="12" customFormat="1" ht="12">
      <c r="B487" s="228"/>
      <c r="C487" s="229"/>
      <c r="D487" s="230" t="s">
        <v>172</v>
      </c>
      <c r="E487" s="231" t="s">
        <v>1</v>
      </c>
      <c r="F487" s="232" t="s">
        <v>513</v>
      </c>
      <c r="G487" s="229"/>
      <c r="H487" s="231" t="s">
        <v>1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172</v>
      </c>
      <c r="AU487" s="238" t="s">
        <v>77</v>
      </c>
      <c r="AV487" s="12" t="s">
        <v>75</v>
      </c>
      <c r="AW487" s="12" t="s">
        <v>30</v>
      </c>
      <c r="AX487" s="12" t="s">
        <v>67</v>
      </c>
      <c r="AY487" s="238" t="s">
        <v>154</v>
      </c>
    </row>
    <row r="488" spans="2:51" s="12" customFormat="1" ht="12">
      <c r="B488" s="228"/>
      <c r="C488" s="229"/>
      <c r="D488" s="230" t="s">
        <v>172</v>
      </c>
      <c r="E488" s="231" t="s">
        <v>1</v>
      </c>
      <c r="F488" s="232" t="s">
        <v>495</v>
      </c>
      <c r="G488" s="229"/>
      <c r="H488" s="231" t="s">
        <v>1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172</v>
      </c>
      <c r="AU488" s="238" t="s">
        <v>77</v>
      </c>
      <c r="AV488" s="12" t="s">
        <v>75</v>
      </c>
      <c r="AW488" s="12" t="s">
        <v>30</v>
      </c>
      <c r="AX488" s="12" t="s">
        <v>67</v>
      </c>
      <c r="AY488" s="238" t="s">
        <v>154</v>
      </c>
    </row>
    <row r="489" spans="2:51" s="13" customFormat="1" ht="12">
      <c r="B489" s="239"/>
      <c r="C489" s="240"/>
      <c r="D489" s="230" t="s">
        <v>172</v>
      </c>
      <c r="E489" s="241" t="s">
        <v>1</v>
      </c>
      <c r="F489" s="242" t="s">
        <v>514</v>
      </c>
      <c r="G489" s="240"/>
      <c r="H489" s="243">
        <v>1266.6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AT489" s="249" t="s">
        <v>172</v>
      </c>
      <c r="AU489" s="249" t="s">
        <v>77</v>
      </c>
      <c r="AV489" s="13" t="s">
        <v>77</v>
      </c>
      <c r="AW489" s="13" t="s">
        <v>30</v>
      </c>
      <c r="AX489" s="13" t="s">
        <v>67</v>
      </c>
      <c r="AY489" s="249" t="s">
        <v>154</v>
      </c>
    </row>
    <row r="490" spans="2:51" s="12" customFormat="1" ht="12">
      <c r="B490" s="228"/>
      <c r="C490" s="229"/>
      <c r="D490" s="230" t="s">
        <v>172</v>
      </c>
      <c r="E490" s="231" t="s">
        <v>1</v>
      </c>
      <c r="F490" s="232" t="s">
        <v>515</v>
      </c>
      <c r="G490" s="229"/>
      <c r="H490" s="231" t="s">
        <v>1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172</v>
      </c>
      <c r="AU490" s="238" t="s">
        <v>77</v>
      </c>
      <c r="AV490" s="12" t="s">
        <v>75</v>
      </c>
      <c r="AW490" s="12" t="s">
        <v>30</v>
      </c>
      <c r="AX490" s="12" t="s">
        <v>67</v>
      </c>
      <c r="AY490" s="238" t="s">
        <v>154</v>
      </c>
    </row>
    <row r="491" spans="2:51" s="13" customFormat="1" ht="12">
      <c r="B491" s="239"/>
      <c r="C491" s="240"/>
      <c r="D491" s="230" t="s">
        <v>172</v>
      </c>
      <c r="E491" s="241" t="s">
        <v>1</v>
      </c>
      <c r="F491" s="242" t="s">
        <v>516</v>
      </c>
      <c r="G491" s="240"/>
      <c r="H491" s="243">
        <v>-5.04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172</v>
      </c>
      <c r="AU491" s="249" t="s">
        <v>77</v>
      </c>
      <c r="AV491" s="13" t="s">
        <v>77</v>
      </c>
      <c r="AW491" s="13" t="s">
        <v>30</v>
      </c>
      <c r="AX491" s="13" t="s">
        <v>67</v>
      </c>
      <c r="AY491" s="249" t="s">
        <v>154</v>
      </c>
    </row>
    <row r="492" spans="2:51" s="13" customFormat="1" ht="12">
      <c r="B492" s="239"/>
      <c r="C492" s="240"/>
      <c r="D492" s="230" t="s">
        <v>172</v>
      </c>
      <c r="E492" s="241" t="s">
        <v>1</v>
      </c>
      <c r="F492" s="242" t="s">
        <v>517</v>
      </c>
      <c r="G492" s="240"/>
      <c r="H492" s="243">
        <v>-100.92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AT492" s="249" t="s">
        <v>172</v>
      </c>
      <c r="AU492" s="249" t="s">
        <v>77</v>
      </c>
      <c r="AV492" s="13" t="s">
        <v>77</v>
      </c>
      <c r="AW492" s="13" t="s">
        <v>30</v>
      </c>
      <c r="AX492" s="13" t="s">
        <v>67</v>
      </c>
      <c r="AY492" s="249" t="s">
        <v>154</v>
      </c>
    </row>
    <row r="493" spans="2:51" s="14" customFormat="1" ht="12">
      <c r="B493" s="250"/>
      <c r="C493" s="251"/>
      <c r="D493" s="230" t="s">
        <v>172</v>
      </c>
      <c r="E493" s="252" t="s">
        <v>1</v>
      </c>
      <c r="F493" s="253" t="s">
        <v>175</v>
      </c>
      <c r="G493" s="251"/>
      <c r="H493" s="254">
        <v>1160.64</v>
      </c>
      <c r="I493" s="255"/>
      <c r="J493" s="251"/>
      <c r="K493" s="251"/>
      <c r="L493" s="256"/>
      <c r="M493" s="257"/>
      <c r="N493" s="258"/>
      <c r="O493" s="258"/>
      <c r="P493" s="258"/>
      <c r="Q493" s="258"/>
      <c r="R493" s="258"/>
      <c r="S493" s="258"/>
      <c r="T493" s="259"/>
      <c r="AT493" s="260" t="s">
        <v>172</v>
      </c>
      <c r="AU493" s="260" t="s">
        <v>77</v>
      </c>
      <c r="AV493" s="14" t="s">
        <v>161</v>
      </c>
      <c r="AW493" s="14" t="s">
        <v>30</v>
      </c>
      <c r="AX493" s="14" t="s">
        <v>75</v>
      </c>
      <c r="AY493" s="260" t="s">
        <v>154</v>
      </c>
    </row>
    <row r="494" spans="2:63" s="11" customFormat="1" ht="20.85" customHeight="1">
      <c r="B494" s="200"/>
      <c r="C494" s="201"/>
      <c r="D494" s="202" t="s">
        <v>66</v>
      </c>
      <c r="E494" s="214" t="s">
        <v>518</v>
      </c>
      <c r="F494" s="214" t="s">
        <v>519</v>
      </c>
      <c r="G494" s="201"/>
      <c r="H494" s="201"/>
      <c r="I494" s="204"/>
      <c r="J494" s="215">
        <f>BK494</f>
        <v>0</v>
      </c>
      <c r="K494" s="201"/>
      <c r="L494" s="206"/>
      <c r="M494" s="207"/>
      <c r="N494" s="208"/>
      <c r="O494" s="208"/>
      <c r="P494" s="209">
        <f>SUM(P495:P524)</f>
        <v>0</v>
      </c>
      <c r="Q494" s="208"/>
      <c r="R494" s="209">
        <f>SUM(R495:R524)</f>
        <v>0</v>
      </c>
      <c r="S494" s="208"/>
      <c r="T494" s="210">
        <f>SUM(T495:T524)</f>
        <v>0</v>
      </c>
      <c r="AR494" s="211" t="s">
        <v>75</v>
      </c>
      <c r="AT494" s="212" t="s">
        <v>66</v>
      </c>
      <c r="AU494" s="212" t="s">
        <v>77</v>
      </c>
      <c r="AY494" s="211" t="s">
        <v>154</v>
      </c>
      <c r="BK494" s="213">
        <f>SUM(BK495:BK524)</f>
        <v>0</v>
      </c>
    </row>
    <row r="495" spans="2:65" s="1" customFormat="1" ht="16.5" customHeight="1">
      <c r="B495" s="38"/>
      <c r="C495" s="216" t="s">
        <v>408</v>
      </c>
      <c r="D495" s="216" t="s">
        <v>156</v>
      </c>
      <c r="E495" s="217" t="s">
        <v>520</v>
      </c>
      <c r="F495" s="218" t="s">
        <v>521</v>
      </c>
      <c r="G495" s="219" t="s">
        <v>1</v>
      </c>
      <c r="H495" s="220">
        <v>1188.25</v>
      </c>
      <c r="I495" s="221"/>
      <c r="J495" s="222">
        <f>ROUND(I495*H495,2)</f>
        <v>0</v>
      </c>
      <c r="K495" s="218" t="s">
        <v>1</v>
      </c>
      <c r="L495" s="43"/>
      <c r="M495" s="223" t="s">
        <v>1</v>
      </c>
      <c r="N495" s="224" t="s">
        <v>38</v>
      </c>
      <c r="O495" s="79"/>
      <c r="P495" s="225">
        <f>O495*H495</f>
        <v>0</v>
      </c>
      <c r="Q495" s="225">
        <v>0</v>
      </c>
      <c r="R495" s="225">
        <f>Q495*H495</f>
        <v>0</v>
      </c>
      <c r="S495" s="225">
        <v>0</v>
      </c>
      <c r="T495" s="226">
        <f>S495*H495</f>
        <v>0</v>
      </c>
      <c r="AR495" s="17" t="s">
        <v>161</v>
      </c>
      <c r="AT495" s="17" t="s">
        <v>156</v>
      </c>
      <c r="AU495" s="17" t="s">
        <v>167</v>
      </c>
      <c r="AY495" s="17" t="s">
        <v>154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7" t="s">
        <v>75</v>
      </c>
      <c r="BK495" s="227">
        <f>ROUND(I495*H495,2)</f>
        <v>0</v>
      </c>
      <c r="BL495" s="17" t="s">
        <v>161</v>
      </c>
      <c r="BM495" s="17" t="s">
        <v>522</v>
      </c>
    </row>
    <row r="496" spans="2:51" s="12" customFormat="1" ht="12">
      <c r="B496" s="228"/>
      <c r="C496" s="229"/>
      <c r="D496" s="230" t="s">
        <v>172</v>
      </c>
      <c r="E496" s="231" t="s">
        <v>1</v>
      </c>
      <c r="F496" s="232" t="s">
        <v>495</v>
      </c>
      <c r="G496" s="229"/>
      <c r="H496" s="231" t="s">
        <v>1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172</v>
      </c>
      <c r="AU496" s="238" t="s">
        <v>167</v>
      </c>
      <c r="AV496" s="12" t="s">
        <v>75</v>
      </c>
      <c r="AW496" s="12" t="s">
        <v>30</v>
      </c>
      <c r="AX496" s="12" t="s">
        <v>67</v>
      </c>
      <c r="AY496" s="238" t="s">
        <v>154</v>
      </c>
    </row>
    <row r="497" spans="2:51" s="12" customFormat="1" ht="12">
      <c r="B497" s="228"/>
      <c r="C497" s="229"/>
      <c r="D497" s="230" t="s">
        <v>172</v>
      </c>
      <c r="E497" s="231" t="s">
        <v>1</v>
      </c>
      <c r="F497" s="232" t="s">
        <v>523</v>
      </c>
      <c r="G497" s="229"/>
      <c r="H497" s="231" t="s">
        <v>1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172</v>
      </c>
      <c r="AU497" s="238" t="s">
        <v>167</v>
      </c>
      <c r="AV497" s="12" t="s">
        <v>75</v>
      </c>
      <c r="AW497" s="12" t="s">
        <v>30</v>
      </c>
      <c r="AX497" s="12" t="s">
        <v>67</v>
      </c>
      <c r="AY497" s="238" t="s">
        <v>154</v>
      </c>
    </row>
    <row r="498" spans="2:51" s="13" customFormat="1" ht="12">
      <c r="B498" s="239"/>
      <c r="C498" s="240"/>
      <c r="D498" s="230" t="s">
        <v>172</v>
      </c>
      <c r="E498" s="241" t="s">
        <v>1</v>
      </c>
      <c r="F498" s="242" t="s">
        <v>524</v>
      </c>
      <c r="G498" s="240"/>
      <c r="H498" s="243">
        <v>1188.25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172</v>
      </c>
      <c r="AU498" s="249" t="s">
        <v>167</v>
      </c>
      <c r="AV498" s="13" t="s">
        <v>77</v>
      </c>
      <c r="AW498" s="13" t="s">
        <v>30</v>
      </c>
      <c r="AX498" s="13" t="s">
        <v>67</v>
      </c>
      <c r="AY498" s="249" t="s">
        <v>154</v>
      </c>
    </row>
    <row r="499" spans="2:51" s="14" customFormat="1" ht="12">
      <c r="B499" s="250"/>
      <c r="C499" s="251"/>
      <c r="D499" s="230" t="s">
        <v>172</v>
      </c>
      <c r="E499" s="252" t="s">
        <v>1</v>
      </c>
      <c r="F499" s="253" t="s">
        <v>175</v>
      </c>
      <c r="G499" s="251"/>
      <c r="H499" s="254">
        <v>1188.25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AT499" s="260" t="s">
        <v>172</v>
      </c>
      <c r="AU499" s="260" t="s">
        <v>167</v>
      </c>
      <c r="AV499" s="14" t="s">
        <v>161</v>
      </c>
      <c r="AW499" s="14" t="s">
        <v>30</v>
      </c>
      <c r="AX499" s="14" t="s">
        <v>75</v>
      </c>
      <c r="AY499" s="260" t="s">
        <v>154</v>
      </c>
    </row>
    <row r="500" spans="2:65" s="1" customFormat="1" ht="22.5" customHeight="1">
      <c r="B500" s="38"/>
      <c r="C500" s="216" t="s">
        <v>412</v>
      </c>
      <c r="D500" s="216" t="s">
        <v>156</v>
      </c>
      <c r="E500" s="217" t="s">
        <v>525</v>
      </c>
      <c r="F500" s="218" t="s">
        <v>526</v>
      </c>
      <c r="G500" s="219" t="s">
        <v>203</v>
      </c>
      <c r="H500" s="220">
        <v>1188.25</v>
      </c>
      <c r="I500" s="221"/>
      <c r="J500" s="222">
        <f>ROUND(I500*H500,2)</f>
        <v>0</v>
      </c>
      <c r="K500" s="218" t="s">
        <v>1</v>
      </c>
      <c r="L500" s="43"/>
      <c r="M500" s="223" t="s">
        <v>1</v>
      </c>
      <c r="N500" s="224" t="s">
        <v>38</v>
      </c>
      <c r="O500" s="79"/>
      <c r="P500" s="225">
        <f>O500*H500</f>
        <v>0</v>
      </c>
      <c r="Q500" s="225">
        <v>0</v>
      </c>
      <c r="R500" s="225">
        <f>Q500*H500</f>
        <v>0</v>
      </c>
      <c r="S500" s="225">
        <v>0</v>
      </c>
      <c r="T500" s="226">
        <f>S500*H500</f>
        <v>0</v>
      </c>
      <c r="AR500" s="17" t="s">
        <v>161</v>
      </c>
      <c r="AT500" s="17" t="s">
        <v>156</v>
      </c>
      <c r="AU500" s="17" t="s">
        <v>167</v>
      </c>
      <c r="AY500" s="17" t="s">
        <v>154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7" t="s">
        <v>75</v>
      </c>
      <c r="BK500" s="227">
        <f>ROUND(I500*H500,2)</f>
        <v>0</v>
      </c>
      <c r="BL500" s="17" t="s">
        <v>161</v>
      </c>
      <c r="BM500" s="17" t="s">
        <v>527</v>
      </c>
    </row>
    <row r="501" spans="2:51" s="12" customFormat="1" ht="12">
      <c r="B501" s="228"/>
      <c r="C501" s="229"/>
      <c r="D501" s="230" t="s">
        <v>172</v>
      </c>
      <c r="E501" s="231" t="s">
        <v>1</v>
      </c>
      <c r="F501" s="232" t="s">
        <v>495</v>
      </c>
      <c r="G501" s="229"/>
      <c r="H501" s="231" t="s">
        <v>1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172</v>
      </c>
      <c r="AU501" s="238" t="s">
        <v>167</v>
      </c>
      <c r="AV501" s="12" t="s">
        <v>75</v>
      </c>
      <c r="AW501" s="12" t="s">
        <v>30</v>
      </c>
      <c r="AX501" s="12" t="s">
        <v>67</v>
      </c>
      <c r="AY501" s="238" t="s">
        <v>154</v>
      </c>
    </row>
    <row r="502" spans="2:51" s="12" customFormat="1" ht="12">
      <c r="B502" s="228"/>
      <c r="C502" s="229"/>
      <c r="D502" s="230" t="s">
        <v>172</v>
      </c>
      <c r="E502" s="231" t="s">
        <v>1</v>
      </c>
      <c r="F502" s="232" t="s">
        <v>523</v>
      </c>
      <c r="G502" s="229"/>
      <c r="H502" s="231" t="s">
        <v>1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172</v>
      </c>
      <c r="AU502" s="238" t="s">
        <v>167</v>
      </c>
      <c r="AV502" s="12" t="s">
        <v>75</v>
      </c>
      <c r="AW502" s="12" t="s">
        <v>30</v>
      </c>
      <c r="AX502" s="12" t="s">
        <v>67</v>
      </c>
      <c r="AY502" s="238" t="s">
        <v>154</v>
      </c>
    </row>
    <row r="503" spans="2:51" s="13" customFormat="1" ht="12">
      <c r="B503" s="239"/>
      <c r="C503" s="240"/>
      <c r="D503" s="230" t="s">
        <v>172</v>
      </c>
      <c r="E503" s="241" t="s">
        <v>1</v>
      </c>
      <c r="F503" s="242" t="s">
        <v>524</v>
      </c>
      <c r="G503" s="240"/>
      <c r="H503" s="243">
        <v>1188.25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AT503" s="249" t="s">
        <v>172</v>
      </c>
      <c r="AU503" s="249" t="s">
        <v>167</v>
      </c>
      <c r="AV503" s="13" t="s">
        <v>77</v>
      </c>
      <c r="AW503" s="13" t="s">
        <v>30</v>
      </c>
      <c r="AX503" s="13" t="s">
        <v>67</v>
      </c>
      <c r="AY503" s="249" t="s">
        <v>154</v>
      </c>
    </row>
    <row r="504" spans="2:51" s="14" customFormat="1" ht="12">
      <c r="B504" s="250"/>
      <c r="C504" s="251"/>
      <c r="D504" s="230" t="s">
        <v>172</v>
      </c>
      <c r="E504" s="252" t="s">
        <v>1</v>
      </c>
      <c r="F504" s="253" t="s">
        <v>175</v>
      </c>
      <c r="G504" s="251"/>
      <c r="H504" s="254">
        <v>1188.25</v>
      </c>
      <c r="I504" s="255"/>
      <c r="J504" s="251"/>
      <c r="K504" s="251"/>
      <c r="L504" s="256"/>
      <c r="M504" s="257"/>
      <c r="N504" s="258"/>
      <c r="O504" s="258"/>
      <c r="P504" s="258"/>
      <c r="Q504" s="258"/>
      <c r="R504" s="258"/>
      <c r="S504" s="258"/>
      <c r="T504" s="259"/>
      <c r="AT504" s="260" t="s">
        <v>172</v>
      </c>
      <c r="AU504" s="260" t="s">
        <v>167</v>
      </c>
      <c r="AV504" s="14" t="s">
        <v>161</v>
      </c>
      <c r="AW504" s="14" t="s">
        <v>30</v>
      </c>
      <c r="AX504" s="14" t="s">
        <v>75</v>
      </c>
      <c r="AY504" s="260" t="s">
        <v>154</v>
      </c>
    </row>
    <row r="505" spans="2:65" s="1" customFormat="1" ht="16.5" customHeight="1">
      <c r="B505" s="38"/>
      <c r="C505" s="216" t="s">
        <v>416</v>
      </c>
      <c r="D505" s="216" t="s">
        <v>156</v>
      </c>
      <c r="E505" s="217" t="s">
        <v>528</v>
      </c>
      <c r="F505" s="218" t="s">
        <v>529</v>
      </c>
      <c r="G505" s="219" t="s">
        <v>1</v>
      </c>
      <c r="H505" s="220">
        <v>1188.25</v>
      </c>
      <c r="I505" s="221"/>
      <c r="J505" s="222">
        <f>ROUND(I505*H505,2)</f>
        <v>0</v>
      </c>
      <c r="K505" s="218" t="s">
        <v>1</v>
      </c>
      <c r="L505" s="43"/>
      <c r="M505" s="223" t="s">
        <v>1</v>
      </c>
      <c r="N505" s="224" t="s">
        <v>38</v>
      </c>
      <c r="O505" s="79"/>
      <c r="P505" s="225">
        <f>O505*H505</f>
        <v>0</v>
      </c>
      <c r="Q505" s="225">
        <v>0</v>
      </c>
      <c r="R505" s="225">
        <f>Q505*H505</f>
        <v>0</v>
      </c>
      <c r="S505" s="225">
        <v>0</v>
      </c>
      <c r="T505" s="226">
        <f>S505*H505</f>
        <v>0</v>
      </c>
      <c r="AR505" s="17" t="s">
        <v>161</v>
      </c>
      <c r="AT505" s="17" t="s">
        <v>156</v>
      </c>
      <c r="AU505" s="17" t="s">
        <v>167</v>
      </c>
      <c r="AY505" s="17" t="s">
        <v>154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7" t="s">
        <v>75</v>
      </c>
      <c r="BK505" s="227">
        <f>ROUND(I505*H505,2)</f>
        <v>0</v>
      </c>
      <c r="BL505" s="17" t="s">
        <v>161</v>
      </c>
      <c r="BM505" s="17" t="s">
        <v>530</v>
      </c>
    </row>
    <row r="506" spans="2:51" s="12" customFormat="1" ht="12">
      <c r="B506" s="228"/>
      <c r="C506" s="229"/>
      <c r="D506" s="230" t="s">
        <v>172</v>
      </c>
      <c r="E506" s="231" t="s">
        <v>1</v>
      </c>
      <c r="F506" s="232" t="s">
        <v>495</v>
      </c>
      <c r="G506" s="229"/>
      <c r="H506" s="231" t="s">
        <v>1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172</v>
      </c>
      <c r="AU506" s="238" t="s">
        <v>167</v>
      </c>
      <c r="AV506" s="12" t="s">
        <v>75</v>
      </c>
      <c r="AW506" s="12" t="s">
        <v>30</v>
      </c>
      <c r="AX506" s="12" t="s">
        <v>67</v>
      </c>
      <c r="AY506" s="238" t="s">
        <v>154</v>
      </c>
    </row>
    <row r="507" spans="2:51" s="12" customFormat="1" ht="12">
      <c r="B507" s="228"/>
      <c r="C507" s="229"/>
      <c r="D507" s="230" t="s">
        <v>172</v>
      </c>
      <c r="E507" s="231" t="s">
        <v>1</v>
      </c>
      <c r="F507" s="232" t="s">
        <v>523</v>
      </c>
      <c r="G507" s="229"/>
      <c r="H507" s="231" t="s">
        <v>1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172</v>
      </c>
      <c r="AU507" s="238" t="s">
        <v>167</v>
      </c>
      <c r="AV507" s="12" t="s">
        <v>75</v>
      </c>
      <c r="AW507" s="12" t="s">
        <v>30</v>
      </c>
      <c r="AX507" s="12" t="s">
        <v>67</v>
      </c>
      <c r="AY507" s="238" t="s">
        <v>154</v>
      </c>
    </row>
    <row r="508" spans="2:51" s="13" customFormat="1" ht="12">
      <c r="B508" s="239"/>
      <c r="C508" s="240"/>
      <c r="D508" s="230" t="s">
        <v>172</v>
      </c>
      <c r="E508" s="241" t="s">
        <v>1</v>
      </c>
      <c r="F508" s="242" t="s">
        <v>524</v>
      </c>
      <c r="G508" s="240"/>
      <c r="H508" s="243">
        <v>1188.25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AT508" s="249" t="s">
        <v>172</v>
      </c>
      <c r="AU508" s="249" t="s">
        <v>167</v>
      </c>
      <c r="AV508" s="13" t="s">
        <v>77</v>
      </c>
      <c r="AW508" s="13" t="s">
        <v>30</v>
      </c>
      <c r="AX508" s="13" t="s">
        <v>67</v>
      </c>
      <c r="AY508" s="249" t="s">
        <v>154</v>
      </c>
    </row>
    <row r="509" spans="2:51" s="14" customFormat="1" ht="12">
      <c r="B509" s="250"/>
      <c r="C509" s="251"/>
      <c r="D509" s="230" t="s">
        <v>172</v>
      </c>
      <c r="E509" s="252" t="s">
        <v>1</v>
      </c>
      <c r="F509" s="253" t="s">
        <v>175</v>
      </c>
      <c r="G509" s="251"/>
      <c r="H509" s="254">
        <v>1188.25</v>
      </c>
      <c r="I509" s="255"/>
      <c r="J509" s="251"/>
      <c r="K509" s="251"/>
      <c r="L509" s="256"/>
      <c r="M509" s="257"/>
      <c r="N509" s="258"/>
      <c r="O509" s="258"/>
      <c r="P509" s="258"/>
      <c r="Q509" s="258"/>
      <c r="R509" s="258"/>
      <c r="S509" s="258"/>
      <c r="T509" s="259"/>
      <c r="AT509" s="260" t="s">
        <v>172</v>
      </c>
      <c r="AU509" s="260" t="s">
        <v>167</v>
      </c>
      <c r="AV509" s="14" t="s">
        <v>161</v>
      </c>
      <c r="AW509" s="14" t="s">
        <v>30</v>
      </c>
      <c r="AX509" s="14" t="s">
        <v>75</v>
      </c>
      <c r="AY509" s="260" t="s">
        <v>154</v>
      </c>
    </row>
    <row r="510" spans="2:65" s="1" customFormat="1" ht="16.5" customHeight="1">
      <c r="B510" s="38"/>
      <c r="C510" s="216" t="s">
        <v>420</v>
      </c>
      <c r="D510" s="216" t="s">
        <v>156</v>
      </c>
      <c r="E510" s="217" t="s">
        <v>531</v>
      </c>
      <c r="F510" s="218" t="s">
        <v>532</v>
      </c>
      <c r="G510" s="219" t="s">
        <v>203</v>
      </c>
      <c r="H510" s="220">
        <v>1188.25</v>
      </c>
      <c r="I510" s="221"/>
      <c r="J510" s="222">
        <f>ROUND(I510*H510,2)</f>
        <v>0</v>
      </c>
      <c r="K510" s="218" t="s">
        <v>1</v>
      </c>
      <c r="L510" s="43"/>
      <c r="M510" s="223" t="s">
        <v>1</v>
      </c>
      <c r="N510" s="224" t="s">
        <v>38</v>
      </c>
      <c r="O510" s="79"/>
      <c r="P510" s="225">
        <f>O510*H510</f>
        <v>0</v>
      </c>
      <c r="Q510" s="225">
        <v>0</v>
      </c>
      <c r="R510" s="225">
        <f>Q510*H510</f>
        <v>0</v>
      </c>
      <c r="S510" s="225">
        <v>0</v>
      </c>
      <c r="T510" s="226">
        <f>S510*H510</f>
        <v>0</v>
      </c>
      <c r="AR510" s="17" t="s">
        <v>161</v>
      </c>
      <c r="AT510" s="17" t="s">
        <v>156</v>
      </c>
      <c r="AU510" s="17" t="s">
        <v>167</v>
      </c>
      <c r="AY510" s="17" t="s">
        <v>154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17" t="s">
        <v>75</v>
      </c>
      <c r="BK510" s="227">
        <f>ROUND(I510*H510,2)</f>
        <v>0</v>
      </c>
      <c r="BL510" s="17" t="s">
        <v>161</v>
      </c>
      <c r="BM510" s="17" t="s">
        <v>533</v>
      </c>
    </row>
    <row r="511" spans="2:51" s="12" customFormat="1" ht="12">
      <c r="B511" s="228"/>
      <c r="C511" s="229"/>
      <c r="D511" s="230" t="s">
        <v>172</v>
      </c>
      <c r="E511" s="231" t="s">
        <v>1</v>
      </c>
      <c r="F511" s="232" t="s">
        <v>495</v>
      </c>
      <c r="G511" s="229"/>
      <c r="H511" s="231" t="s">
        <v>1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172</v>
      </c>
      <c r="AU511" s="238" t="s">
        <v>167</v>
      </c>
      <c r="AV511" s="12" t="s">
        <v>75</v>
      </c>
      <c r="AW511" s="12" t="s">
        <v>30</v>
      </c>
      <c r="AX511" s="12" t="s">
        <v>67</v>
      </c>
      <c r="AY511" s="238" t="s">
        <v>154</v>
      </c>
    </row>
    <row r="512" spans="2:51" s="12" customFormat="1" ht="12">
      <c r="B512" s="228"/>
      <c r="C512" s="229"/>
      <c r="D512" s="230" t="s">
        <v>172</v>
      </c>
      <c r="E512" s="231" t="s">
        <v>1</v>
      </c>
      <c r="F512" s="232" t="s">
        <v>523</v>
      </c>
      <c r="G512" s="229"/>
      <c r="H512" s="231" t="s">
        <v>1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172</v>
      </c>
      <c r="AU512" s="238" t="s">
        <v>167</v>
      </c>
      <c r="AV512" s="12" t="s">
        <v>75</v>
      </c>
      <c r="AW512" s="12" t="s">
        <v>30</v>
      </c>
      <c r="AX512" s="12" t="s">
        <v>67</v>
      </c>
      <c r="AY512" s="238" t="s">
        <v>154</v>
      </c>
    </row>
    <row r="513" spans="2:51" s="13" customFormat="1" ht="12">
      <c r="B513" s="239"/>
      <c r="C513" s="240"/>
      <c r="D513" s="230" t="s">
        <v>172</v>
      </c>
      <c r="E513" s="241" t="s">
        <v>1</v>
      </c>
      <c r="F513" s="242" t="s">
        <v>524</v>
      </c>
      <c r="G513" s="240"/>
      <c r="H513" s="243">
        <v>1188.25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AT513" s="249" t="s">
        <v>172</v>
      </c>
      <c r="AU513" s="249" t="s">
        <v>167</v>
      </c>
      <c r="AV513" s="13" t="s">
        <v>77</v>
      </c>
      <c r="AW513" s="13" t="s">
        <v>30</v>
      </c>
      <c r="AX513" s="13" t="s">
        <v>67</v>
      </c>
      <c r="AY513" s="249" t="s">
        <v>154</v>
      </c>
    </row>
    <row r="514" spans="2:51" s="14" customFormat="1" ht="12">
      <c r="B514" s="250"/>
      <c r="C514" s="251"/>
      <c r="D514" s="230" t="s">
        <v>172</v>
      </c>
      <c r="E514" s="252" t="s">
        <v>1</v>
      </c>
      <c r="F514" s="253" t="s">
        <v>175</v>
      </c>
      <c r="G514" s="251"/>
      <c r="H514" s="254">
        <v>1188.25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AT514" s="260" t="s">
        <v>172</v>
      </c>
      <c r="AU514" s="260" t="s">
        <v>167</v>
      </c>
      <c r="AV514" s="14" t="s">
        <v>161</v>
      </c>
      <c r="AW514" s="14" t="s">
        <v>30</v>
      </c>
      <c r="AX514" s="14" t="s">
        <v>75</v>
      </c>
      <c r="AY514" s="260" t="s">
        <v>154</v>
      </c>
    </row>
    <row r="515" spans="2:65" s="1" customFormat="1" ht="16.5" customHeight="1">
      <c r="B515" s="38"/>
      <c r="C515" s="216" t="s">
        <v>424</v>
      </c>
      <c r="D515" s="216" t="s">
        <v>156</v>
      </c>
      <c r="E515" s="217" t="s">
        <v>534</v>
      </c>
      <c r="F515" s="218" t="s">
        <v>535</v>
      </c>
      <c r="G515" s="219" t="s">
        <v>203</v>
      </c>
      <c r="H515" s="220">
        <v>146</v>
      </c>
      <c r="I515" s="221"/>
      <c r="J515" s="222">
        <f>ROUND(I515*H515,2)</f>
        <v>0</v>
      </c>
      <c r="K515" s="218" t="s">
        <v>1</v>
      </c>
      <c r="L515" s="43"/>
      <c r="M515" s="223" t="s">
        <v>1</v>
      </c>
      <c r="N515" s="224" t="s">
        <v>38</v>
      </c>
      <c r="O515" s="79"/>
      <c r="P515" s="225">
        <f>O515*H515</f>
        <v>0</v>
      </c>
      <c r="Q515" s="225">
        <v>0</v>
      </c>
      <c r="R515" s="225">
        <f>Q515*H515</f>
        <v>0</v>
      </c>
      <c r="S515" s="225">
        <v>0</v>
      </c>
      <c r="T515" s="226">
        <f>S515*H515</f>
        <v>0</v>
      </c>
      <c r="AR515" s="17" t="s">
        <v>161</v>
      </c>
      <c r="AT515" s="17" t="s">
        <v>156</v>
      </c>
      <c r="AU515" s="17" t="s">
        <v>167</v>
      </c>
      <c r="AY515" s="17" t="s">
        <v>154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17" t="s">
        <v>75</v>
      </c>
      <c r="BK515" s="227">
        <f>ROUND(I515*H515,2)</f>
        <v>0</v>
      </c>
      <c r="BL515" s="17" t="s">
        <v>161</v>
      </c>
      <c r="BM515" s="17" t="s">
        <v>536</v>
      </c>
    </row>
    <row r="516" spans="2:51" s="12" customFormat="1" ht="12">
      <c r="B516" s="228"/>
      <c r="C516" s="229"/>
      <c r="D516" s="230" t="s">
        <v>172</v>
      </c>
      <c r="E516" s="231" t="s">
        <v>1</v>
      </c>
      <c r="F516" s="232" t="s">
        <v>495</v>
      </c>
      <c r="G516" s="229"/>
      <c r="H516" s="231" t="s">
        <v>1</v>
      </c>
      <c r="I516" s="233"/>
      <c r="J516" s="229"/>
      <c r="K516" s="229"/>
      <c r="L516" s="234"/>
      <c r="M516" s="235"/>
      <c r="N516" s="236"/>
      <c r="O516" s="236"/>
      <c r="P516" s="236"/>
      <c r="Q516" s="236"/>
      <c r="R516" s="236"/>
      <c r="S516" s="236"/>
      <c r="T516" s="237"/>
      <c r="AT516" s="238" t="s">
        <v>172</v>
      </c>
      <c r="AU516" s="238" t="s">
        <v>167</v>
      </c>
      <c r="AV516" s="12" t="s">
        <v>75</v>
      </c>
      <c r="AW516" s="12" t="s">
        <v>30</v>
      </c>
      <c r="AX516" s="12" t="s">
        <v>67</v>
      </c>
      <c r="AY516" s="238" t="s">
        <v>154</v>
      </c>
    </row>
    <row r="517" spans="2:51" s="12" customFormat="1" ht="12">
      <c r="B517" s="228"/>
      <c r="C517" s="229"/>
      <c r="D517" s="230" t="s">
        <v>172</v>
      </c>
      <c r="E517" s="231" t="s">
        <v>1</v>
      </c>
      <c r="F517" s="232" t="s">
        <v>523</v>
      </c>
      <c r="G517" s="229"/>
      <c r="H517" s="231" t="s">
        <v>1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172</v>
      </c>
      <c r="AU517" s="238" t="s">
        <v>167</v>
      </c>
      <c r="AV517" s="12" t="s">
        <v>75</v>
      </c>
      <c r="AW517" s="12" t="s">
        <v>30</v>
      </c>
      <c r="AX517" s="12" t="s">
        <v>67</v>
      </c>
      <c r="AY517" s="238" t="s">
        <v>154</v>
      </c>
    </row>
    <row r="518" spans="2:51" s="13" customFormat="1" ht="12">
      <c r="B518" s="239"/>
      <c r="C518" s="240"/>
      <c r="D518" s="230" t="s">
        <v>172</v>
      </c>
      <c r="E518" s="241" t="s">
        <v>1</v>
      </c>
      <c r="F518" s="242" t="s">
        <v>537</v>
      </c>
      <c r="G518" s="240"/>
      <c r="H518" s="243">
        <v>146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AT518" s="249" t="s">
        <v>172</v>
      </c>
      <c r="AU518" s="249" t="s">
        <v>167</v>
      </c>
      <c r="AV518" s="13" t="s">
        <v>77</v>
      </c>
      <c r="AW518" s="13" t="s">
        <v>30</v>
      </c>
      <c r="AX518" s="13" t="s">
        <v>67</v>
      </c>
      <c r="AY518" s="249" t="s">
        <v>154</v>
      </c>
    </row>
    <row r="519" spans="2:51" s="14" customFormat="1" ht="12">
      <c r="B519" s="250"/>
      <c r="C519" s="251"/>
      <c r="D519" s="230" t="s">
        <v>172</v>
      </c>
      <c r="E519" s="252" t="s">
        <v>1</v>
      </c>
      <c r="F519" s="253" t="s">
        <v>175</v>
      </c>
      <c r="G519" s="251"/>
      <c r="H519" s="254">
        <v>146</v>
      </c>
      <c r="I519" s="255"/>
      <c r="J519" s="251"/>
      <c r="K519" s="251"/>
      <c r="L519" s="256"/>
      <c r="M519" s="257"/>
      <c r="N519" s="258"/>
      <c r="O519" s="258"/>
      <c r="P519" s="258"/>
      <c r="Q519" s="258"/>
      <c r="R519" s="258"/>
      <c r="S519" s="258"/>
      <c r="T519" s="259"/>
      <c r="AT519" s="260" t="s">
        <v>172</v>
      </c>
      <c r="AU519" s="260" t="s">
        <v>167</v>
      </c>
      <c r="AV519" s="14" t="s">
        <v>161</v>
      </c>
      <c r="AW519" s="14" t="s">
        <v>30</v>
      </c>
      <c r="AX519" s="14" t="s">
        <v>75</v>
      </c>
      <c r="AY519" s="260" t="s">
        <v>154</v>
      </c>
    </row>
    <row r="520" spans="2:65" s="1" customFormat="1" ht="16.5" customHeight="1">
      <c r="B520" s="38"/>
      <c r="C520" s="216" t="s">
        <v>428</v>
      </c>
      <c r="D520" s="216" t="s">
        <v>156</v>
      </c>
      <c r="E520" s="217" t="s">
        <v>538</v>
      </c>
      <c r="F520" s="218" t="s">
        <v>539</v>
      </c>
      <c r="G520" s="219" t="s">
        <v>203</v>
      </c>
      <c r="H520" s="220">
        <v>1188.25</v>
      </c>
      <c r="I520" s="221"/>
      <c r="J520" s="222">
        <f>ROUND(I520*H520,2)</f>
        <v>0</v>
      </c>
      <c r="K520" s="218" t="s">
        <v>1</v>
      </c>
      <c r="L520" s="43"/>
      <c r="M520" s="223" t="s">
        <v>1</v>
      </c>
      <c r="N520" s="224" t="s">
        <v>38</v>
      </c>
      <c r="O520" s="79"/>
      <c r="P520" s="225">
        <f>O520*H520</f>
        <v>0</v>
      </c>
      <c r="Q520" s="225">
        <v>0</v>
      </c>
      <c r="R520" s="225">
        <f>Q520*H520</f>
        <v>0</v>
      </c>
      <c r="S520" s="225">
        <v>0</v>
      </c>
      <c r="T520" s="226">
        <f>S520*H520</f>
        <v>0</v>
      </c>
      <c r="AR520" s="17" t="s">
        <v>161</v>
      </c>
      <c r="AT520" s="17" t="s">
        <v>156</v>
      </c>
      <c r="AU520" s="17" t="s">
        <v>167</v>
      </c>
      <c r="AY520" s="17" t="s">
        <v>154</v>
      </c>
      <c r="BE520" s="227">
        <f>IF(N520="základní",J520,0)</f>
        <v>0</v>
      </c>
      <c r="BF520" s="227">
        <f>IF(N520="snížená",J520,0)</f>
        <v>0</v>
      </c>
      <c r="BG520" s="227">
        <f>IF(N520="zákl. přenesená",J520,0)</f>
        <v>0</v>
      </c>
      <c r="BH520" s="227">
        <f>IF(N520="sníž. přenesená",J520,0)</f>
        <v>0</v>
      </c>
      <c r="BI520" s="227">
        <f>IF(N520="nulová",J520,0)</f>
        <v>0</v>
      </c>
      <c r="BJ520" s="17" t="s">
        <v>75</v>
      </c>
      <c r="BK520" s="227">
        <f>ROUND(I520*H520,2)</f>
        <v>0</v>
      </c>
      <c r="BL520" s="17" t="s">
        <v>161</v>
      </c>
      <c r="BM520" s="17" t="s">
        <v>540</v>
      </c>
    </row>
    <row r="521" spans="2:51" s="12" customFormat="1" ht="12">
      <c r="B521" s="228"/>
      <c r="C521" s="229"/>
      <c r="D521" s="230" t="s">
        <v>172</v>
      </c>
      <c r="E521" s="231" t="s">
        <v>1</v>
      </c>
      <c r="F521" s="232" t="s">
        <v>495</v>
      </c>
      <c r="G521" s="229"/>
      <c r="H521" s="231" t="s">
        <v>1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172</v>
      </c>
      <c r="AU521" s="238" t="s">
        <v>167</v>
      </c>
      <c r="AV521" s="12" t="s">
        <v>75</v>
      </c>
      <c r="AW521" s="12" t="s">
        <v>30</v>
      </c>
      <c r="AX521" s="12" t="s">
        <v>67</v>
      </c>
      <c r="AY521" s="238" t="s">
        <v>154</v>
      </c>
    </row>
    <row r="522" spans="2:51" s="12" customFormat="1" ht="12">
      <c r="B522" s="228"/>
      <c r="C522" s="229"/>
      <c r="D522" s="230" t="s">
        <v>172</v>
      </c>
      <c r="E522" s="231" t="s">
        <v>1</v>
      </c>
      <c r="F522" s="232" t="s">
        <v>523</v>
      </c>
      <c r="G522" s="229"/>
      <c r="H522" s="231" t="s">
        <v>1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172</v>
      </c>
      <c r="AU522" s="238" t="s">
        <v>167</v>
      </c>
      <c r="AV522" s="12" t="s">
        <v>75</v>
      </c>
      <c r="AW522" s="12" t="s">
        <v>30</v>
      </c>
      <c r="AX522" s="12" t="s">
        <v>67</v>
      </c>
      <c r="AY522" s="238" t="s">
        <v>154</v>
      </c>
    </row>
    <row r="523" spans="2:51" s="13" customFormat="1" ht="12">
      <c r="B523" s="239"/>
      <c r="C523" s="240"/>
      <c r="D523" s="230" t="s">
        <v>172</v>
      </c>
      <c r="E523" s="241" t="s">
        <v>1</v>
      </c>
      <c r="F523" s="242" t="s">
        <v>524</v>
      </c>
      <c r="G523" s="240"/>
      <c r="H523" s="243">
        <v>1188.25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172</v>
      </c>
      <c r="AU523" s="249" t="s">
        <v>167</v>
      </c>
      <c r="AV523" s="13" t="s">
        <v>77</v>
      </c>
      <c r="AW523" s="13" t="s">
        <v>30</v>
      </c>
      <c r="AX523" s="13" t="s">
        <v>67</v>
      </c>
      <c r="AY523" s="249" t="s">
        <v>154</v>
      </c>
    </row>
    <row r="524" spans="2:51" s="14" customFormat="1" ht="12">
      <c r="B524" s="250"/>
      <c r="C524" s="251"/>
      <c r="D524" s="230" t="s">
        <v>172</v>
      </c>
      <c r="E524" s="252" t="s">
        <v>1</v>
      </c>
      <c r="F524" s="253" t="s">
        <v>175</v>
      </c>
      <c r="G524" s="251"/>
      <c r="H524" s="254">
        <v>1188.25</v>
      </c>
      <c r="I524" s="255"/>
      <c r="J524" s="251"/>
      <c r="K524" s="251"/>
      <c r="L524" s="256"/>
      <c r="M524" s="257"/>
      <c r="N524" s="258"/>
      <c r="O524" s="258"/>
      <c r="P524" s="258"/>
      <c r="Q524" s="258"/>
      <c r="R524" s="258"/>
      <c r="S524" s="258"/>
      <c r="T524" s="259"/>
      <c r="AT524" s="260" t="s">
        <v>172</v>
      </c>
      <c r="AU524" s="260" t="s">
        <v>167</v>
      </c>
      <c r="AV524" s="14" t="s">
        <v>161</v>
      </c>
      <c r="AW524" s="14" t="s">
        <v>30</v>
      </c>
      <c r="AX524" s="14" t="s">
        <v>75</v>
      </c>
      <c r="AY524" s="260" t="s">
        <v>154</v>
      </c>
    </row>
    <row r="525" spans="2:63" s="11" customFormat="1" ht="22.8" customHeight="1">
      <c r="B525" s="200"/>
      <c r="C525" s="201"/>
      <c r="D525" s="202" t="s">
        <v>66</v>
      </c>
      <c r="E525" s="214" t="s">
        <v>200</v>
      </c>
      <c r="F525" s="214" t="s">
        <v>541</v>
      </c>
      <c r="G525" s="201"/>
      <c r="H525" s="201"/>
      <c r="I525" s="204"/>
      <c r="J525" s="215">
        <f>BK525</f>
        <v>0</v>
      </c>
      <c r="K525" s="201"/>
      <c r="L525" s="206"/>
      <c r="M525" s="207"/>
      <c r="N525" s="208"/>
      <c r="O525" s="208"/>
      <c r="P525" s="209">
        <f>SUM(P526:P562)</f>
        <v>0</v>
      </c>
      <c r="Q525" s="208"/>
      <c r="R525" s="209">
        <f>SUM(R526:R562)</f>
        <v>0.04909</v>
      </c>
      <c r="S525" s="208"/>
      <c r="T525" s="210">
        <f>SUM(T526:T562)</f>
        <v>9.547</v>
      </c>
      <c r="AR525" s="211" t="s">
        <v>75</v>
      </c>
      <c r="AT525" s="212" t="s">
        <v>66</v>
      </c>
      <c r="AU525" s="212" t="s">
        <v>75</v>
      </c>
      <c r="AY525" s="211" t="s">
        <v>154</v>
      </c>
      <c r="BK525" s="213">
        <f>SUM(BK526:BK562)</f>
        <v>0</v>
      </c>
    </row>
    <row r="526" spans="2:65" s="1" customFormat="1" ht="16.5" customHeight="1">
      <c r="B526" s="38"/>
      <c r="C526" s="216" t="s">
        <v>432</v>
      </c>
      <c r="D526" s="216" t="s">
        <v>156</v>
      </c>
      <c r="E526" s="217" t="s">
        <v>542</v>
      </c>
      <c r="F526" s="218" t="s">
        <v>543</v>
      </c>
      <c r="G526" s="219" t="s">
        <v>268</v>
      </c>
      <c r="H526" s="220">
        <v>3</v>
      </c>
      <c r="I526" s="221"/>
      <c r="J526" s="222">
        <f>ROUND(I526*H526,2)</f>
        <v>0</v>
      </c>
      <c r="K526" s="218" t="s">
        <v>160</v>
      </c>
      <c r="L526" s="43"/>
      <c r="M526" s="223" t="s">
        <v>1</v>
      </c>
      <c r="N526" s="224" t="s">
        <v>38</v>
      </c>
      <c r="O526" s="79"/>
      <c r="P526" s="225">
        <f>O526*H526</f>
        <v>0</v>
      </c>
      <c r="Q526" s="225">
        <v>0</v>
      </c>
      <c r="R526" s="225">
        <f>Q526*H526</f>
        <v>0</v>
      </c>
      <c r="S526" s="225">
        <v>0</v>
      </c>
      <c r="T526" s="226">
        <f>S526*H526</f>
        <v>0</v>
      </c>
      <c r="AR526" s="17" t="s">
        <v>161</v>
      </c>
      <c r="AT526" s="17" t="s">
        <v>156</v>
      </c>
      <c r="AU526" s="17" t="s">
        <v>77</v>
      </c>
      <c r="AY526" s="17" t="s">
        <v>154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7" t="s">
        <v>75</v>
      </c>
      <c r="BK526" s="227">
        <f>ROUND(I526*H526,2)</f>
        <v>0</v>
      </c>
      <c r="BL526" s="17" t="s">
        <v>161</v>
      </c>
      <c r="BM526" s="17" t="s">
        <v>544</v>
      </c>
    </row>
    <row r="527" spans="2:51" s="12" customFormat="1" ht="12">
      <c r="B527" s="228"/>
      <c r="C527" s="229"/>
      <c r="D527" s="230" t="s">
        <v>172</v>
      </c>
      <c r="E527" s="231" t="s">
        <v>1</v>
      </c>
      <c r="F527" s="232" t="s">
        <v>545</v>
      </c>
      <c r="G527" s="229"/>
      <c r="H527" s="231" t="s">
        <v>1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172</v>
      </c>
      <c r="AU527" s="238" t="s">
        <v>77</v>
      </c>
      <c r="AV527" s="12" t="s">
        <v>75</v>
      </c>
      <c r="AW527" s="12" t="s">
        <v>30</v>
      </c>
      <c r="AX527" s="12" t="s">
        <v>67</v>
      </c>
      <c r="AY527" s="238" t="s">
        <v>154</v>
      </c>
    </row>
    <row r="528" spans="2:51" s="13" customFormat="1" ht="12">
      <c r="B528" s="239"/>
      <c r="C528" s="240"/>
      <c r="D528" s="230" t="s">
        <v>172</v>
      </c>
      <c r="E528" s="241" t="s">
        <v>1</v>
      </c>
      <c r="F528" s="242" t="s">
        <v>167</v>
      </c>
      <c r="G528" s="240"/>
      <c r="H528" s="243">
        <v>3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AT528" s="249" t="s">
        <v>172</v>
      </c>
      <c r="AU528" s="249" t="s">
        <v>77</v>
      </c>
      <c r="AV528" s="13" t="s">
        <v>77</v>
      </c>
      <c r="AW528" s="13" t="s">
        <v>30</v>
      </c>
      <c r="AX528" s="13" t="s">
        <v>67</v>
      </c>
      <c r="AY528" s="249" t="s">
        <v>154</v>
      </c>
    </row>
    <row r="529" spans="2:51" s="14" customFormat="1" ht="12">
      <c r="B529" s="250"/>
      <c r="C529" s="251"/>
      <c r="D529" s="230" t="s">
        <v>172</v>
      </c>
      <c r="E529" s="252" t="s">
        <v>1</v>
      </c>
      <c r="F529" s="253" t="s">
        <v>175</v>
      </c>
      <c r="G529" s="251"/>
      <c r="H529" s="254">
        <v>3</v>
      </c>
      <c r="I529" s="255"/>
      <c r="J529" s="251"/>
      <c r="K529" s="251"/>
      <c r="L529" s="256"/>
      <c r="M529" s="257"/>
      <c r="N529" s="258"/>
      <c r="O529" s="258"/>
      <c r="P529" s="258"/>
      <c r="Q529" s="258"/>
      <c r="R529" s="258"/>
      <c r="S529" s="258"/>
      <c r="T529" s="259"/>
      <c r="AT529" s="260" t="s">
        <v>172</v>
      </c>
      <c r="AU529" s="260" t="s">
        <v>77</v>
      </c>
      <c r="AV529" s="14" t="s">
        <v>161</v>
      </c>
      <c r="AW529" s="14" t="s">
        <v>30</v>
      </c>
      <c r="AX529" s="14" t="s">
        <v>75</v>
      </c>
      <c r="AY529" s="260" t="s">
        <v>154</v>
      </c>
    </row>
    <row r="530" spans="2:65" s="1" customFormat="1" ht="16.5" customHeight="1">
      <c r="B530" s="38"/>
      <c r="C530" s="216" t="s">
        <v>436</v>
      </c>
      <c r="D530" s="216" t="s">
        <v>156</v>
      </c>
      <c r="E530" s="217" t="s">
        <v>546</v>
      </c>
      <c r="F530" s="218" t="s">
        <v>547</v>
      </c>
      <c r="G530" s="219" t="s">
        <v>268</v>
      </c>
      <c r="H530" s="220">
        <v>270</v>
      </c>
      <c r="I530" s="221"/>
      <c r="J530" s="222">
        <f>ROUND(I530*H530,2)</f>
        <v>0</v>
      </c>
      <c r="K530" s="218" t="s">
        <v>160</v>
      </c>
      <c r="L530" s="43"/>
      <c r="M530" s="223" t="s">
        <v>1</v>
      </c>
      <c r="N530" s="224" t="s">
        <v>38</v>
      </c>
      <c r="O530" s="79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AR530" s="17" t="s">
        <v>161</v>
      </c>
      <c r="AT530" s="17" t="s">
        <v>156</v>
      </c>
      <c r="AU530" s="17" t="s">
        <v>77</v>
      </c>
      <c r="AY530" s="17" t="s">
        <v>154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17" t="s">
        <v>75</v>
      </c>
      <c r="BK530" s="227">
        <f>ROUND(I530*H530,2)</f>
        <v>0</v>
      </c>
      <c r="BL530" s="17" t="s">
        <v>161</v>
      </c>
      <c r="BM530" s="17" t="s">
        <v>548</v>
      </c>
    </row>
    <row r="531" spans="2:51" s="12" customFormat="1" ht="12">
      <c r="B531" s="228"/>
      <c r="C531" s="229"/>
      <c r="D531" s="230" t="s">
        <v>172</v>
      </c>
      <c r="E531" s="231" t="s">
        <v>1</v>
      </c>
      <c r="F531" s="232" t="s">
        <v>545</v>
      </c>
      <c r="G531" s="229"/>
      <c r="H531" s="231" t="s">
        <v>1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172</v>
      </c>
      <c r="AU531" s="238" t="s">
        <v>77</v>
      </c>
      <c r="AV531" s="12" t="s">
        <v>75</v>
      </c>
      <c r="AW531" s="12" t="s">
        <v>30</v>
      </c>
      <c r="AX531" s="12" t="s">
        <v>67</v>
      </c>
      <c r="AY531" s="238" t="s">
        <v>154</v>
      </c>
    </row>
    <row r="532" spans="2:51" s="13" customFormat="1" ht="12">
      <c r="B532" s="239"/>
      <c r="C532" s="240"/>
      <c r="D532" s="230" t="s">
        <v>172</v>
      </c>
      <c r="E532" s="241" t="s">
        <v>1</v>
      </c>
      <c r="F532" s="242" t="s">
        <v>549</v>
      </c>
      <c r="G532" s="240"/>
      <c r="H532" s="243">
        <v>270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AT532" s="249" t="s">
        <v>172</v>
      </c>
      <c r="AU532" s="249" t="s">
        <v>77</v>
      </c>
      <c r="AV532" s="13" t="s">
        <v>77</v>
      </c>
      <c r="AW532" s="13" t="s">
        <v>30</v>
      </c>
      <c r="AX532" s="13" t="s">
        <v>67</v>
      </c>
      <c r="AY532" s="249" t="s">
        <v>154</v>
      </c>
    </row>
    <row r="533" spans="2:51" s="14" customFormat="1" ht="12">
      <c r="B533" s="250"/>
      <c r="C533" s="251"/>
      <c r="D533" s="230" t="s">
        <v>172</v>
      </c>
      <c r="E533" s="252" t="s">
        <v>1</v>
      </c>
      <c r="F533" s="253" t="s">
        <v>175</v>
      </c>
      <c r="G533" s="251"/>
      <c r="H533" s="254">
        <v>270</v>
      </c>
      <c r="I533" s="255"/>
      <c r="J533" s="251"/>
      <c r="K533" s="251"/>
      <c r="L533" s="256"/>
      <c r="M533" s="257"/>
      <c r="N533" s="258"/>
      <c r="O533" s="258"/>
      <c r="P533" s="258"/>
      <c r="Q533" s="258"/>
      <c r="R533" s="258"/>
      <c r="S533" s="258"/>
      <c r="T533" s="259"/>
      <c r="AT533" s="260" t="s">
        <v>172</v>
      </c>
      <c r="AU533" s="260" t="s">
        <v>77</v>
      </c>
      <c r="AV533" s="14" t="s">
        <v>161</v>
      </c>
      <c r="AW533" s="14" t="s">
        <v>30</v>
      </c>
      <c r="AX533" s="14" t="s">
        <v>75</v>
      </c>
      <c r="AY533" s="260" t="s">
        <v>154</v>
      </c>
    </row>
    <row r="534" spans="2:65" s="1" customFormat="1" ht="16.5" customHeight="1">
      <c r="B534" s="38"/>
      <c r="C534" s="216" t="s">
        <v>440</v>
      </c>
      <c r="D534" s="216" t="s">
        <v>156</v>
      </c>
      <c r="E534" s="217" t="s">
        <v>550</v>
      </c>
      <c r="F534" s="218" t="s">
        <v>551</v>
      </c>
      <c r="G534" s="219" t="s">
        <v>203</v>
      </c>
      <c r="H534" s="220">
        <v>1266.6</v>
      </c>
      <c r="I534" s="221"/>
      <c r="J534" s="222">
        <f>ROUND(I534*H534,2)</f>
        <v>0</v>
      </c>
      <c r="K534" s="218" t="s">
        <v>160</v>
      </c>
      <c r="L534" s="43"/>
      <c r="M534" s="223" t="s">
        <v>1</v>
      </c>
      <c r="N534" s="224" t="s">
        <v>38</v>
      </c>
      <c r="O534" s="79"/>
      <c r="P534" s="225">
        <f>O534*H534</f>
        <v>0</v>
      </c>
      <c r="Q534" s="225">
        <v>0</v>
      </c>
      <c r="R534" s="225">
        <f>Q534*H534</f>
        <v>0</v>
      </c>
      <c r="S534" s="225">
        <v>0</v>
      </c>
      <c r="T534" s="226">
        <f>S534*H534</f>
        <v>0</v>
      </c>
      <c r="AR534" s="17" t="s">
        <v>161</v>
      </c>
      <c r="AT534" s="17" t="s">
        <v>156</v>
      </c>
      <c r="AU534" s="17" t="s">
        <v>77</v>
      </c>
      <c r="AY534" s="17" t="s">
        <v>154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7" t="s">
        <v>75</v>
      </c>
      <c r="BK534" s="227">
        <f>ROUND(I534*H534,2)</f>
        <v>0</v>
      </c>
      <c r="BL534" s="17" t="s">
        <v>161</v>
      </c>
      <c r="BM534" s="17" t="s">
        <v>552</v>
      </c>
    </row>
    <row r="535" spans="2:51" s="12" customFormat="1" ht="12">
      <c r="B535" s="228"/>
      <c r="C535" s="229"/>
      <c r="D535" s="230" t="s">
        <v>172</v>
      </c>
      <c r="E535" s="231" t="s">
        <v>1</v>
      </c>
      <c r="F535" s="232" t="s">
        <v>513</v>
      </c>
      <c r="G535" s="229"/>
      <c r="H535" s="231" t="s">
        <v>1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172</v>
      </c>
      <c r="AU535" s="238" t="s">
        <v>77</v>
      </c>
      <c r="AV535" s="12" t="s">
        <v>75</v>
      </c>
      <c r="AW535" s="12" t="s">
        <v>30</v>
      </c>
      <c r="AX535" s="12" t="s">
        <v>67</v>
      </c>
      <c r="AY535" s="238" t="s">
        <v>154</v>
      </c>
    </row>
    <row r="536" spans="2:51" s="12" customFormat="1" ht="12">
      <c r="B536" s="228"/>
      <c r="C536" s="229"/>
      <c r="D536" s="230" t="s">
        <v>172</v>
      </c>
      <c r="E536" s="231" t="s">
        <v>1</v>
      </c>
      <c r="F536" s="232" t="s">
        <v>495</v>
      </c>
      <c r="G536" s="229"/>
      <c r="H536" s="231" t="s">
        <v>1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172</v>
      </c>
      <c r="AU536" s="238" t="s">
        <v>77</v>
      </c>
      <c r="AV536" s="12" t="s">
        <v>75</v>
      </c>
      <c r="AW536" s="12" t="s">
        <v>30</v>
      </c>
      <c r="AX536" s="12" t="s">
        <v>67</v>
      </c>
      <c r="AY536" s="238" t="s">
        <v>154</v>
      </c>
    </row>
    <row r="537" spans="2:51" s="13" customFormat="1" ht="12">
      <c r="B537" s="239"/>
      <c r="C537" s="240"/>
      <c r="D537" s="230" t="s">
        <v>172</v>
      </c>
      <c r="E537" s="241" t="s">
        <v>1</v>
      </c>
      <c r="F537" s="242" t="s">
        <v>514</v>
      </c>
      <c r="G537" s="240"/>
      <c r="H537" s="243">
        <v>1266.6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172</v>
      </c>
      <c r="AU537" s="249" t="s">
        <v>77</v>
      </c>
      <c r="AV537" s="13" t="s">
        <v>77</v>
      </c>
      <c r="AW537" s="13" t="s">
        <v>30</v>
      </c>
      <c r="AX537" s="13" t="s">
        <v>67</v>
      </c>
      <c r="AY537" s="249" t="s">
        <v>154</v>
      </c>
    </row>
    <row r="538" spans="2:51" s="14" customFormat="1" ht="12">
      <c r="B538" s="250"/>
      <c r="C538" s="251"/>
      <c r="D538" s="230" t="s">
        <v>172</v>
      </c>
      <c r="E538" s="252" t="s">
        <v>1</v>
      </c>
      <c r="F538" s="253" t="s">
        <v>175</v>
      </c>
      <c r="G538" s="251"/>
      <c r="H538" s="254">
        <v>1266.6</v>
      </c>
      <c r="I538" s="255"/>
      <c r="J538" s="251"/>
      <c r="K538" s="251"/>
      <c r="L538" s="256"/>
      <c r="M538" s="257"/>
      <c r="N538" s="258"/>
      <c r="O538" s="258"/>
      <c r="P538" s="258"/>
      <c r="Q538" s="258"/>
      <c r="R538" s="258"/>
      <c r="S538" s="258"/>
      <c r="T538" s="259"/>
      <c r="AT538" s="260" t="s">
        <v>172</v>
      </c>
      <c r="AU538" s="260" t="s">
        <v>77</v>
      </c>
      <c r="AV538" s="14" t="s">
        <v>161</v>
      </c>
      <c r="AW538" s="14" t="s">
        <v>30</v>
      </c>
      <c r="AX538" s="14" t="s">
        <v>75</v>
      </c>
      <c r="AY538" s="260" t="s">
        <v>154</v>
      </c>
    </row>
    <row r="539" spans="2:65" s="1" customFormat="1" ht="16.5" customHeight="1">
      <c r="B539" s="38"/>
      <c r="C539" s="216" t="s">
        <v>444</v>
      </c>
      <c r="D539" s="216" t="s">
        <v>156</v>
      </c>
      <c r="E539" s="217" t="s">
        <v>553</v>
      </c>
      <c r="F539" s="218" t="s">
        <v>554</v>
      </c>
      <c r="G539" s="219" t="s">
        <v>203</v>
      </c>
      <c r="H539" s="220">
        <v>113994</v>
      </c>
      <c r="I539" s="221"/>
      <c r="J539" s="222">
        <f>ROUND(I539*H539,2)</f>
        <v>0</v>
      </c>
      <c r="K539" s="218" t="s">
        <v>160</v>
      </c>
      <c r="L539" s="43"/>
      <c r="M539" s="223" t="s">
        <v>1</v>
      </c>
      <c r="N539" s="224" t="s">
        <v>38</v>
      </c>
      <c r="O539" s="79"/>
      <c r="P539" s="225">
        <f>O539*H539</f>
        <v>0</v>
      </c>
      <c r="Q539" s="225">
        <v>0</v>
      </c>
      <c r="R539" s="225">
        <f>Q539*H539</f>
        <v>0</v>
      </c>
      <c r="S539" s="225">
        <v>0</v>
      </c>
      <c r="T539" s="226">
        <f>S539*H539</f>
        <v>0</v>
      </c>
      <c r="AR539" s="17" t="s">
        <v>161</v>
      </c>
      <c r="AT539" s="17" t="s">
        <v>156</v>
      </c>
      <c r="AU539" s="17" t="s">
        <v>77</v>
      </c>
      <c r="AY539" s="17" t="s">
        <v>154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7" t="s">
        <v>75</v>
      </c>
      <c r="BK539" s="227">
        <f>ROUND(I539*H539,2)</f>
        <v>0</v>
      </c>
      <c r="BL539" s="17" t="s">
        <v>161</v>
      </c>
      <c r="BM539" s="17" t="s">
        <v>555</v>
      </c>
    </row>
    <row r="540" spans="2:51" s="13" customFormat="1" ht="12">
      <c r="B540" s="239"/>
      <c r="C540" s="240"/>
      <c r="D540" s="230" t="s">
        <v>172</v>
      </c>
      <c r="E540" s="241" t="s">
        <v>1</v>
      </c>
      <c r="F540" s="242" t="s">
        <v>556</v>
      </c>
      <c r="G540" s="240"/>
      <c r="H540" s="243">
        <v>113994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AT540" s="249" t="s">
        <v>172</v>
      </c>
      <c r="AU540" s="249" t="s">
        <v>77</v>
      </c>
      <c r="AV540" s="13" t="s">
        <v>77</v>
      </c>
      <c r="AW540" s="13" t="s">
        <v>30</v>
      </c>
      <c r="AX540" s="13" t="s">
        <v>67</v>
      </c>
      <c r="AY540" s="249" t="s">
        <v>154</v>
      </c>
    </row>
    <row r="541" spans="2:51" s="14" customFormat="1" ht="12">
      <c r="B541" s="250"/>
      <c r="C541" s="251"/>
      <c r="D541" s="230" t="s">
        <v>172</v>
      </c>
      <c r="E541" s="252" t="s">
        <v>1</v>
      </c>
      <c r="F541" s="253" t="s">
        <v>175</v>
      </c>
      <c r="G541" s="251"/>
      <c r="H541" s="254">
        <v>113994</v>
      </c>
      <c r="I541" s="255"/>
      <c r="J541" s="251"/>
      <c r="K541" s="251"/>
      <c r="L541" s="256"/>
      <c r="M541" s="257"/>
      <c r="N541" s="258"/>
      <c r="O541" s="258"/>
      <c r="P541" s="258"/>
      <c r="Q541" s="258"/>
      <c r="R541" s="258"/>
      <c r="S541" s="258"/>
      <c r="T541" s="259"/>
      <c r="AT541" s="260" t="s">
        <v>172</v>
      </c>
      <c r="AU541" s="260" t="s">
        <v>77</v>
      </c>
      <c r="AV541" s="14" t="s">
        <v>161</v>
      </c>
      <c r="AW541" s="14" t="s">
        <v>30</v>
      </c>
      <c r="AX541" s="14" t="s">
        <v>75</v>
      </c>
      <c r="AY541" s="260" t="s">
        <v>154</v>
      </c>
    </row>
    <row r="542" spans="2:65" s="1" customFormat="1" ht="16.5" customHeight="1">
      <c r="B542" s="38"/>
      <c r="C542" s="216" t="s">
        <v>448</v>
      </c>
      <c r="D542" s="216" t="s">
        <v>156</v>
      </c>
      <c r="E542" s="217" t="s">
        <v>557</v>
      </c>
      <c r="F542" s="218" t="s">
        <v>558</v>
      </c>
      <c r="G542" s="219" t="s">
        <v>203</v>
      </c>
      <c r="H542" s="220">
        <v>1266.6</v>
      </c>
      <c r="I542" s="221"/>
      <c r="J542" s="222">
        <f>ROUND(I542*H542,2)</f>
        <v>0</v>
      </c>
      <c r="K542" s="218" t="s">
        <v>160</v>
      </c>
      <c r="L542" s="43"/>
      <c r="M542" s="223" t="s">
        <v>1</v>
      </c>
      <c r="N542" s="224" t="s">
        <v>38</v>
      </c>
      <c r="O542" s="79"/>
      <c r="P542" s="225">
        <f>O542*H542</f>
        <v>0</v>
      </c>
      <c r="Q542" s="225">
        <v>0</v>
      </c>
      <c r="R542" s="225">
        <f>Q542*H542</f>
        <v>0</v>
      </c>
      <c r="S542" s="225">
        <v>0</v>
      </c>
      <c r="T542" s="226">
        <f>S542*H542</f>
        <v>0</v>
      </c>
      <c r="AR542" s="17" t="s">
        <v>161</v>
      </c>
      <c r="AT542" s="17" t="s">
        <v>156</v>
      </c>
      <c r="AU542" s="17" t="s">
        <v>77</v>
      </c>
      <c r="AY542" s="17" t="s">
        <v>154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7" t="s">
        <v>75</v>
      </c>
      <c r="BK542" s="227">
        <f>ROUND(I542*H542,2)</f>
        <v>0</v>
      </c>
      <c r="BL542" s="17" t="s">
        <v>161</v>
      </c>
      <c r="BM542" s="17" t="s">
        <v>559</v>
      </c>
    </row>
    <row r="543" spans="2:65" s="1" customFormat="1" ht="16.5" customHeight="1">
      <c r="B543" s="38"/>
      <c r="C543" s="216" t="s">
        <v>452</v>
      </c>
      <c r="D543" s="216" t="s">
        <v>156</v>
      </c>
      <c r="E543" s="217" t="s">
        <v>560</v>
      </c>
      <c r="F543" s="218" t="s">
        <v>561</v>
      </c>
      <c r="G543" s="219" t="s">
        <v>203</v>
      </c>
      <c r="H543" s="220">
        <v>1266.6</v>
      </c>
      <c r="I543" s="221"/>
      <c r="J543" s="222">
        <f>ROUND(I543*H543,2)</f>
        <v>0</v>
      </c>
      <c r="K543" s="218" t="s">
        <v>160</v>
      </c>
      <c r="L543" s="43"/>
      <c r="M543" s="223" t="s">
        <v>1</v>
      </c>
      <c r="N543" s="224" t="s">
        <v>38</v>
      </c>
      <c r="O543" s="79"/>
      <c r="P543" s="225">
        <f>O543*H543</f>
        <v>0</v>
      </c>
      <c r="Q543" s="225">
        <v>0</v>
      </c>
      <c r="R543" s="225">
        <f>Q543*H543</f>
        <v>0</v>
      </c>
      <c r="S543" s="225">
        <v>0</v>
      </c>
      <c r="T543" s="226">
        <f>S543*H543</f>
        <v>0</v>
      </c>
      <c r="AR543" s="17" t="s">
        <v>161</v>
      </c>
      <c r="AT543" s="17" t="s">
        <v>156</v>
      </c>
      <c r="AU543" s="17" t="s">
        <v>77</v>
      </c>
      <c r="AY543" s="17" t="s">
        <v>154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17" t="s">
        <v>75</v>
      </c>
      <c r="BK543" s="227">
        <f>ROUND(I543*H543,2)</f>
        <v>0</v>
      </c>
      <c r="BL543" s="17" t="s">
        <v>161</v>
      </c>
      <c r="BM543" s="17" t="s">
        <v>562</v>
      </c>
    </row>
    <row r="544" spans="2:65" s="1" customFormat="1" ht="16.5" customHeight="1">
      <c r="B544" s="38"/>
      <c r="C544" s="216" t="s">
        <v>456</v>
      </c>
      <c r="D544" s="216" t="s">
        <v>156</v>
      </c>
      <c r="E544" s="217" t="s">
        <v>563</v>
      </c>
      <c r="F544" s="218" t="s">
        <v>564</v>
      </c>
      <c r="G544" s="219" t="s">
        <v>203</v>
      </c>
      <c r="H544" s="220">
        <v>113994</v>
      </c>
      <c r="I544" s="221"/>
      <c r="J544" s="222">
        <f>ROUND(I544*H544,2)</f>
        <v>0</v>
      </c>
      <c r="K544" s="218" t="s">
        <v>160</v>
      </c>
      <c r="L544" s="43"/>
      <c r="M544" s="223" t="s">
        <v>1</v>
      </c>
      <c r="N544" s="224" t="s">
        <v>38</v>
      </c>
      <c r="O544" s="79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AR544" s="17" t="s">
        <v>161</v>
      </c>
      <c r="AT544" s="17" t="s">
        <v>156</v>
      </c>
      <c r="AU544" s="17" t="s">
        <v>77</v>
      </c>
      <c r="AY544" s="17" t="s">
        <v>154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7" t="s">
        <v>75</v>
      </c>
      <c r="BK544" s="227">
        <f>ROUND(I544*H544,2)</f>
        <v>0</v>
      </c>
      <c r="BL544" s="17" t="s">
        <v>161</v>
      </c>
      <c r="BM544" s="17" t="s">
        <v>565</v>
      </c>
    </row>
    <row r="545" spans="2:65" s="1" customFormat="1" ht="16.5" customHeight="1">
      <c r="B545" s="38"/>
      <c r="C545" s="216" t="s">
        <v>460</v>
      </c>
      <c r="D545" s="216" t="s">
        <v>156</v>
      </c>
      <c r="E545" s="217" t="s">
        <v>566</v>
      </c>
      <c r="F545" s="218" t="s">
        <v>567</v>
      </c>
      <c r="G545" s="219" t="s">
        <v>203</v>
      </c>
      <c r="H545" s="220">
        <v>1266.6</v>
      </c>
      <c r="I545" s="221"/>
      <c r="J545" s="222">
        <f>ROUND(I545*H545,2)</f>
        <v>0</v>
      </c>
      <c r="K545" s="218" t="s">
        <v>160</v>
      </c>
      <c r="L545" s="43"/>
      <c r="M545" s="223" t="s">
        <v>1</v>
      </c>
      <c r="N545" s="224" t="s">
        <v>38</v>
      </c>
      <c r="O545" s="79"/>
      <c r="P545" s="225">
        <f>O545*H545</f>
        <v>0</v>
      </c>
      <c r="Q545" s="225">
        <v>0</v>
      </c>
      <c r="R545" s="225">
        <f>Q545*H545</f>
        <v>0</v>
      </c>
      <c r="S545" s="225">
        <v>0</v>
      </c>
      <c r="T545" s="226">
        <f>S545*H545</f>
        <v>0</v>
      </c>
      <c r="AR545" s="17" t="s">
        <v>161</v>
      </c>
      <c r="AT545" s="17" t="s">
        <v>156</v>
      </c>
      <c r="AU545" s="17" t="s">
        <v>77</v>
      </c>
      <c r="AY545" s="17" t="s">
        <v>154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7" t="s">
        <v>75</v>
      </c>
      <c r="BK545" s="227">
        <f>ROUND(I545*H545,2)</f>
        <v>0</v>
      </c>
      <c r="BL545" s="17" t="s">
        <v>161</v>
      </c>
      <c r="BM545" s="17" t="s">
        <v>568</v>
      </c>
    </row>
    <row r="546" spans="2:65" s="1" customFormat="1" ht="16.5" customHeight="1">
      <c r="B546" s="38"/>
      <c r="C546" s="216" t="s">
        <v>464</v>
      </c>
      <c r="D546" s="216" t="s">
        <v>156</v>
      </c>
      <c r="E546" s="217" t="s">
        <v>569</v>
      </c>
      <c r="F546" s="218" t="s">
        <v>570</v>
      </c>
      <c r="G546" s="219" t="s">
        <v>203</v>
      </c>
      <c r="H546" s="220">
        <v>1227.25</v>
      </c>
      <c r="I546" s="221"/>
      <c r="J546" s="222">
        <f>ROUND(I546*H546,2)</f>
        <v>0</v>
      </c>
      <c r="K546" s="218" t="s">
        <v>160</v>
      </c>
      <c r="L546" s="43"/>
      <c r="M546" s="223" t="s">
        <v>1</v>
      </c>
      <c r="N546" s="224" t="s">
        <v>38</v>
      </c>
      <c r="O546" s="79"/>
      <c r="P546" s="225">
        <f>O546*H546</f>
        <v>0</v>
      </c>
      <c r="Q546" s="225">
        <v>4E-05</v>
      </c>
      <c r="R546" s="225">
        <f>Q546*H546</f>
        <v>0.04909</v>
      </c>
      <c r="S546" s="225">
        <v>0</v>
      </c>
      <c r="T546" s="226">
        <f>S546*H546</f>
        <v>0</v>
      </c>
      <c r="AR546" s="17" t="s">
        <v>161</v>
      </c>
      <c r="AT546" s="17" t="s">
        <v>156</v>
      </c>
      <c r="AU546" s="17" t="s">
        <v>77</v>
      </c>
      <c r="AY546" s="17" t="s">
        <v>154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7" t="s">
        <v>75</v>
      </c>
      <c r="BK546" s="227">
        <f>ROUND(I546*H546,2)</f>
        <v>0</v>
      </c>
      <c r="BL546" s="17" t="s">
        <v>161</v>
      </c>
      <c r="BM546" s="17" t="s">
        <v>571</v>
      </c>
    </row>
    <row r="547" spans="2:51" s="12" customFormat="1" ht="12">
      <c r="B547" s="228"/>
      <c r="C547" s="229"/>
      <c r="D547" s="230" t="s">
        <v>172</v>
      </c>
      <c r="E547" s="231" t="s">
        <v>1</v>
      </c>
      <c r="F547" s="232" t="s">
        <v>495</v>
      </c>
      <c r="G547" s="229"/>
      <c r="H547" s="231" t="s">
        <v>1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172</v>
      </c>
      <c r="AU547" s="238" t="s">
        <v>77</v>
      </c>
      <c r="AV547" s="12" t="s">
        <v>75</v>
      </c>
      <c r="AW547" s="12" t="s">
        <v>30</v>
      </c>
      <c r="AX547" s="12" t="s">
        <v>67</v>
      </c>
      <c r="AY547" s="238" t="s">
        <v>154</v>
      </c>
    </row>
    <row r="548" spans="2:51" s="13" customFormat="1" ht="12">
      <c r="B548" s="239"/>
      <c r="C548" s="240"/>
      <c r="D548" s="230" t="s">
        <v>172</v>
      </c>
      <c r="E548" s="241" t="s">
        <v>1</v>
      </c>
      <c r="F548" s="242" t="s">
        <v>572</v>
      </c>
      <c r="G548" s="240"/>
      <c r="H548" s="243">
        <v>1152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AT548" s="249" t="s">
        <v>172</v>
      </c>
      <c r="AU548" s="249" t="s">
        <v>77</v>
      </c>
      <c r="AV548" s="13" t="s">
        <v>77</v>
      </c>
      <c r="AW548" s="13" t="s">
        <v>30</v>
      </c>
      <c r="AX548" s="13" t="s">
        <v>67</v>
      </c>
      <c r="AY548" s="249" t="s">
        <v>154</v>
      </c>
    </row>
    <row r="549" spans="2:51" s="12" customFormat="1" ht="12">
      <c r="B549" s="228"/>
      <c r="C549" s="229"/>
      <c r="D549" s="230" t="s">
        <v>172</v>
      </c>
      <c r="E549" s="231" t="s">
        <v>1</v>
      </c>
      <c r="F549" s="232" t="s">
        <v>573</v>
      </c>
      <c r="G549" s="229"/>
      <c r="H549" s="231" t="s">
        <v>1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172</v>
      </c>
      <c r="AU549" s="238" t="s">
        <v>77</v>
      </c>
      <c r="AV549" s="12" t="s">
        <v>75</v>
      </c>
      <c r="AW549" s="12" t="s">
        <v>30</v>
      </c>
      <c r="AX549" s="12" t="s">
        <v>67</v>
      </c>
      <c r="AY549" s="238" t="s">
        <v>154</v>
      </c>
    </row>
    <row r="550" spans="2:51" s="12" customFormat="1" ht="12">
      <c r="B550" s="228"/>
      <c r="C550" s="229"/>
      <c r="D550" s="230" t="s">
        <v>172</v>
      </c>
      <c r="E550" s="231" t="s">
        <v>1</v>
      </c>
      <c r="F550" s="232" t="s">
        <v>574</v>
      </c>
      <c r="G550" s="229"/>
      <c r="H550" s="231" t="s">
        <v>1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172</v>
      </c>
      <c r="AU550" s="238" t="s">
        <v>77</v>
      </c>
      <c r="AV550" s="12" t="s">
        <v>75</v>
      </c>
      <c r="AW550" s="12" t="s">
        <v>30</v>
      </c>
      <c r="AX550" s="12" t="s">
        <v>67</v>
      </c>
      <c r="AY550" s="238" t="s">
        <v>154</v>
      </c>
    </row>
    <row r="551" spans="2:51" s="13" customFormat="1" ht="12">
      <c r="B551" s="239"/>
      <c r="C551" s="240"/>
      <c r="D551" s="230" t="s">
        <v>172</v>
      </c>
      <c r="E551" s="241" t="s">
        <v>1</v>
      </c>
      <c r="F551" s="242" t="s">
        <v>575</v>
      </c>
      <c r="G551" s="240"/>
      <c r="H551" s="243">
        <v>31.5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AT551" s="249" t="s">
        <v>172</v>
      </c>
      <c r="AU551" s="249" t="s">
        <v>77</v>
      </c>
      <c r="AV551" s="13" t="s">
        <v>77</v>
      </c>
      <c r="AW551" s="13" t="s">
        <v>30</v>
      </c>
      <c r="AX551" s="13" t="s">
        <v>67</v>
      </c>
      <c r="AY551" s="249" t="s">
        <v>154</v>
      </c>
    </row>
    <row r="552" spans="2:51" s="12" customFormat="1" ht="12">
      <c r="B552" s="228"/>
      <c r="C552" s="229"/>
      <c r="D552" s="230" t="s">
        <v>172</v>
      </c>
      <c r="E552" s="231" t="s">
        <v>1</v>
      </c>
      <c r="F552" s="232" t="s">
        <v>576</v>
      </c>
      <c r="G552" s="229"/>
      <c r="H552" s="231" t="s">
        <v>1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172</v>
      </c>
      <c r="AU552" s="238" t="s">
        <v>77</v>
      </c>
      <c r="AV552" s="12" t="s">
        <v>75</v>
      </c>
      <c r="AW552" s="12" t="s">
        <v>30</v>
      </c>
      <c r="AX552" s="12" t="s">
        <v>67</v>
      </c>
      <c r="AY552" s="238" t="s">
        <v>154</v>
      </c>
    </row>
    <row r="553" spans="2:51" s="13" customFormat="1" ht="12">
      <c r="B553" s="239"/>
      <c r="C553" s="240"/>
      <c r="D553" s="230" t="s">
        <v>172</v>
      </c>
      <c r="E553" s="241" t="s">
        <v>1</v>
      </c>
      <c r="F553" s="242" t="s">
        <v>577</v>
      </c>
      <c r="G553" s="240"/>
      <c r="H553" s="243">
        <v>11.25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AT553" s="249" t="s">
        <v>172</v>
      </c>
      <c r="AU553" s="249" t="s">
        <v>77</v>
      </c>
      <c r="AV553" s="13" t="s">
        <v>77</v>
      </c>
      <c r="AW553" s="13" t="s">
        <v>30</v>
      </c>
      <c r="AX553" s="13" t="s">
        <v>67</v>
      </c>
      <c r="AY553" s="249" t="s">
        <v>154</v>
      </c>
    </row>
    <row r="554" spans="2:51" s="12" customFormat="1" ht="12">
      <c r="B554" s="228"/>
      <c r="C554" s="229"/>
      <c r="D554" s="230" t="s">
        <v>172</v>
      </c>
      <c r="E554" s="231" t="s">
        <v>1</v>
      </c>
      <c r="F554" s="232" t="s">
        <v>578</v>
      </c>
      <c r="G554" s="229"/>
      <c r="H554" s="231" t="s">
        <v>1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172</v>
      </c>
      <c r="AU554" s="238" t="s">
        <v>77</v>
      </c>
      <c r="AV554" s="12" t="s">
        <v>75</v>
      </c>
      <c r="AW554" s="12" t="s">
        <v>30</v>
      </c>
      <c r="AX554" s="12" t="s">
        <v>67</v>
      </c>
      <c r="AY554" s="238" t="s">
        <v>154</v>
      </c>
    </row>
    <row r="555" spans="2:51" s="13" customFormat="1" ht="12">
      <c r="B555" s="239"/>
      <c r="C555" s="240"/>
      <c r="D555" s="230" t="s">
        <v>172</v>
      </c>
      <c r="E555" s="241" t="s">
        <v>1</v>
      </c>
      <c r="F555" s="242" t="s">
        <v>579</v>
      </c>
      <c r="G555" s="240"/>
      <c r="H555" s="243">
        <v>32.5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AT555" s="249" t="s">
        <v>172</v>
      </c>
      <c r="AU555" s="249" t="s">
        <v>77</v>
      </c>
      <c r="AV555" s="13" t="s">
        <v>77</v>
      </c>
      <c r="AW555" s="13" t="s">
        <v>30</v>
      </c>
      <c r="AX555" s="13" t="s">
        <v>67</v>
      </c>
      <c r="AY555" s="249" t="s">
        <v>154</v>
      </c>
    </row>
    <row r="556" spans="2:51" s="14" customFormat="1" ht="12">
      <c r="B556" s="250"/>
      <c r="C556" s="251"/>
      <c r="D556" s="230" t="s">
        <v>172</v>
      </c>
      <c r="E556" s="252" t="s">
        <v>1</v>
      </c>
      <c r="F556" s="253" t="s">
        <v>175</v>
      </c>
      <c r="G556" s="251"/>
      <c r="H556" s="254">
        <v>1227.25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AT556" s="260" t="s">
        <v>172</v>
      </c>
      <c r="AU556" s="260" t="s">
        <v>77</v>
      </c>
      <c r="AV556" s="14" t="s">
        <v>161</v>
      </c>
      <c r="AW556" s="14" t="s">
        <v>30</v>
      </c>
      <c r="AX556" s="14" t="s">
        <v>75</v>
      </c>
      <c r="AY556" s="260" t="s">
        <v>154</v>
      </c>
    </row>
    <row r="557" spans="2:65" s="1" customFormat="1" ht="16.5" customHeight="1">
      <c r="B557" s="38"/>
      <c r="C557" s="216" t="s">
        <v>468</v>
      </c>
      <c r="D557" s="216" t="s">
        <v>156</v>
      </c>
      <c r="E557" s="217" t="s">
        <v>580</v>
      </c>
      <c r="F557" s="218" t="s">
        <v>581</v>
      </c>
      <c r="G557" s="219" t="s">
        <v>170</v>
      </c>
      <c r="H557" s="220">
        <v>5.215</v>
      </c>
      <c r="I557" s="221"/>
      <c r="J557" s="222">
        <f>ROUND(I557*H557,2)</f>
        <v>0</v>
      </c>
      <c r="K557" s="218" t="s">
        <v>160</v>
      </c>
      <c r="L557" s="43"/>
      <c r="M557" s="223" t="s">
        <v>1</v>
      </c>
      <c r="N557" s="224" t="s">
        <v>38</v>
      </c>
      <c r="O557" s="79"/>
      <c r="P557" s="225">
        <f>O557*H557</f>
        <v>0</v>
      </c>
      <c r="Q557" s="225">
        <v>0</v>
      </c>
      <c r="R557" s="225">
        <f>Q557*H557</f>
        <v>0</v>
      </c>
      <c r="S557" s="225">
        <v>1.8</v>
      </c>
      <c r="T557" s="226">
        <f>S557*H557</f>
        <v>9.387</v>
      </c>
      <c r="AR557" s="17" t="s">
        <v>161</v>
      </c>
      <c r="AT557" s="17" t="s">
        <v>156</v>
      </c>
      <c r="AU557" s="17" t="s">
        <v>77</v>
      </c>
      <c r="AY557" s="17" t="s">
        <v>154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7" t="s">
        <v>75</v>
      </c>
      <c r="BK557" s="227">
        <f>ROUND(I557*H557,2)</f>
        <v>0</v>
      </c>
      <c r="BL557" s="17" t="s">
        <v>161</v>
      </c>
      <c r="BM557" s="17" t="s">
        <v>582</v>
      </c>
    </row>
    <row r="558" spans="2:51" s="12" customFormat="1" ht="12">
      <c r="B558" s="228"/>
      <c r="C558" s="229"/>
      <c r="D558" s="230" t="s">
        <v>172</v>
      </c>
      <c r="E558" s="231" t="s">
        <v>1</v>
      </c>
      <c r="F558" s="232" t="s">
        <v>495</v>
      </c>
      <c r="G558" s="229"/>
      <c r="H558" s="231" t="s">
        <v>1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172</v>
      </c>
      <c r="AU558" s="238" t="s">
        <v>77</v>
      </c>
      <c r="AV558" s="12" t="s">
        <v>75</v>
      </c>
      <c r="AW558" s="12" t="s">
        <v>30</v>
      </c>
      <c r="AX558" s="12" t="s">
        <v>67</v>
      </c>
      <c r="AY558" s="238" t="s">
        <v>154</v>
      </c>
    </row>
    <row r="559" spans="2:51" s="13" customFormat="1" ht="12">
      <c r="B559" s="239"/>
      <c r="C559" s="240"/>
      <c r="D559" s="230" t="s">
        <v>172</v>
      </c>
      <c r="E559" s="241" t="s">
        <v>1</v>
      </c>
      <c r="F559" s="242" t="s">
        <v>583</v>
      </c>
      <c r="G559" s="240"/>
      <c r="H559" s="243">
        <v>4.044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AT559" s="249" t="s">
        <v>172</v>
      </c>
      <c r="AU559" s="249" t="s">
        <v>77</v>
      </c>
      <c r="AV559" s="13" t="s">
        <v>77</v>
      </c>
      <c r="AW559" s="13" t="s">
        <v>30</v>
      </c>
      <c r="AX559" s="13" t="s">
        <v>67</v>
      </c>
      <c r="AY559" s="249" t="s">
        <v>154</v>
      </c>
    </row>
    <row r="560" spans="2:51" s="13" customFormat="1" ht="12">
      <c r="B560" s="239"/>
      <c r="C560" s="240"/>
      <c r="D560" s="230" t="s">
        <v>172</v>
      </c>
      <c r="E560" s="241" t="s">
        <v>1</v>
      </c>
      <c r="F560" s="242" t="s">
        <v>584</v>
      </c>
      <c r="G560" s="240"/>
      <c r="H560" s="243">
        <v>1.171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AT560" s="249" t="s">
        <v>172</v>
      </c>
      <c r="AU560" s="249" t="s">
        <v>77</v>
      </c>
      <c r="AV560" s="13" t="s">
        <v>77</v>
      </c>
      <c r="AW560" s="13" t="s">
        <v>30</v>
      </c>
      <c r="AX560" s="13" t="s">
        <v>67</v>
      </c>
      <c r="AY560" s="249" t="s">
        <v>154</v>
      </c>
    </row>
    <row r="561" spans="2:51" s="14" customFormat="1" ht="12">
      <c r="B561" s="250"/>
      <c r="C561" s="251"/>
      <c r="D561" s="230" t="s">
        <v>172</v>
      </c>
      <c r="E561" s="252" t="s">
        <v>1</v>
      </c>
      <c r="F561" s="253" t="s">
        <v>175</v>
      </c>
      <c r="G561" s="251"/>
      <c r="H561" s="254">
        <v>5.215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AT561" s="260" t="s">
        <v>172</v>
      </c>
      <c r="AU561" s="260" t="s">
        <v>77</v>
      </c>
      <c r="AV561" s="14" t="s">
        <v>161</v>
      </c>
      <c r="AW561" s="14" t="s">
        <v>30</v>
      </c>
      <c r="AX561" s="14" t="s">
        <v>75</v>
      </c>
      <c r="AY561" s="260" t="s">
        <v>154</v>
      </c>
    </row>
    <row r="562" spans="2:65" s="1" customFormat="1" ht="16.5" customHeight="1">
      <c r="B562" s="38"/>
      <c r="C562" s="216" t="s">
        <v>472</v>
      </c>
      <c r="D562" s="216" t="s">
        <v>156</v>
      </c>
      <c r="E562" s="217" t="s">
        <v>585</v>
      </c>
      <c r="F562" s="218" t="s">
        <v>586</v>
      </c>
      <c r="G562" s="219" t="s">
        <v>279</v>
      </c>
      <c r="H562" s="220">
        <v>2</v>
      </c>
      <c r="I562" s="221"/>
      <c r="J562" s="222">
        <f>ROUND(I562*H562,2)</f>
        <v>0</v>
      </c>
      <c r="K562" s="218" t="s">
        <v>1</v>
      </c>
      <c r="L562" s="43"/>
      <c r="M562" s="223" t="s">
        <v>1</v>
      </c>
      <c r="N562" s="224" t="s">
        <v>38</v>
      </c>
      <c r="O562" s="79"/>
      <c r="P562" s="225">
        <f>O562*H562</f>
        <v>0</v>
      </c>
      <c r="Q562" s="225">
        <v>0</v>
      </c>
      <c r="R562" s="225">
        <f>Q562*H562</f>
        <v>0</v>
      </c>
      <c r="S562" s="225">
        <v>0.08</v>
      </c>
      <c r="T562" s="226">
        <f>S562*H562</f>
        <v>0.16</v>
      </c>
      <c r="AR562" s="17" t="s">
        <v>161</v>
      </c>
      <c r="AT562" s="17" t="s">
        <v>156</v>
      </c>
      <c r="AU562" s="17" t="s">
        <v>77</v>
      </c>
      <c r="AY562" s="17" t="s">
        <v>154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7" t="s">
        <v>75</v>
      </c>
      <c r="BK562" s="227">
        <f>ROUND(I562*H562,2)</f>
        <v>0</v>
      </c>
      <c r="BL562" s="17" t="s">
        <v>161</v>
      </c>
      <c r="BM562" s="17" t="s">
        <v>587</v>
      </c>
    </row>
    <row r="563" spans="2:63" s="11" customFormat="1" ht="22.8" customHeight="1">
      <c r="B563" s="200"/>
      <c r="C563" s="201"/>
      <c r="D563" s="202" t="s">
        <v>66</v>
      </c>
      <c r="E563" s="214" t="s">
        <v>588</v>
      </c>
      <c r="F563" s="214" t="s">
        <v>589</v>
      </c>
      <c r="G563" s="201"/>
      <c r="H563" s="201"/>
      <c r="I563" s="204"/>
      <c r="J563" s="215">
        <f>BK563</f>
        <v>0</v>
      </c>
      <c r="K563" s="201"/>
      <c r="L563" s="206"/>
      <c r="M563" s="207"/>
      <c r="N563" s="208"/>
      <c r="O563" s="208"/>
      <c r="P563" s="209">
        <f>SUM(P564:P568)</f>
        <v>0</v>
      </c>
      <c r="Q563" s="208"/>
      <c r="R563" s="209">
        <f>SUM(R564:R568)</f>
        <v>0</v>
      </c>
      <c r="S563" s="208"/>
      <c r="T563" s="210">
        <f>SUM(T564:T568)</f>
        <v>0</v>
      </c>
      <c r="AR563" s="211" t="s">
        <v>75</v>
      </c>
      <c r="AT563" s="212" t="s">
        <v>66</v>
      </c>
      <c r="AU563" s="212" t="s">
        <v>75</v>
      </c>
      <c r="AY563" s="211" t="s">
        <v>154</v>
      </c>
      <c r="BK563" s="213">
        <f>SUM(BK564:BK568)</f>
        <v>0</v>
      </c>
    </row>
    <row r="564" spans="2:65" s="1" customFormat="1" ht="16.5" customHeight="1">
      <c r="B564" s="38"/>
      <c r="C564" s="216" t="s">
        <v>480</v>
      </c>
      <c r="D564" s="216" t="s">
        <v>156</v>
      </c>
      <c r="E564" s="217" t="s">
        <v>590</v>
      </c>
      <c r="F564" s="218" t="s">
        <v>591</v>
      </c>
      <c r="G564" s="219" t="s">
        <v>196</v>
      </c>
      <c r="H564" s="220">
        <v>9.547</v>
      </c>
      <c r="I564" s="221"/>
      <c r="J564" s="222">
        <f>ROUND(I564*H564,2)</f>
        <v>0</v>
      </c>
      <c r="K564" s="218" t="s">
        <v>160</v>
      </c>
      <c r="L564" s="43"/>
      <c r="M564" s="223" t="s">
        <v>1</v>
      </c>
      <c r="N564" s="224" t="s">
        <v>38</v>
      </c>
      <c r="O564" s="79"/>
      <c r="P564" s="225">
        <f>O564*H564</f>
        <v>0</v>
      </c>
      <c r="Q564" s="225">
        <v>0</v>
      </c>
      <c r="R564" s="225">
        <f>Q564*H564</f>
        <v>0</v>
      </c>
      <c r="S564" s="225">
        <v>0</v>
      </c>
      <c r="T564" s="226">
        <f>S564*H564</f>
        <v>0</v>
      </c>
      <c r="AR564" s="17" t="s">
        <v>161</v>
      </c>
      <c r="AT564" s="17" t="s">
        <v>156</v>
      </c>
      <c r="AU564" s="17" t="s">
        <v>77</v>
      </c>
      <c r="AY564" s="17" t="s">
        <v>154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7" t="s">
        <v>75</v>
      </c>
      <c r="BK564" s="227">
        <f>ROUND(I564*H564,2)</f>
        <v>0</v>
      </c>
      <c r="BL564" s="17" t="s">
        <v>161</v>
      </c>
      <c r="BM564" s="17" t="s">
        <v>592</v>
      </c>
    </row>
    <row r="565" spans="2:65" s="1" customFormat="1" ht="16.5" customHeight="1">
      <c r="B565" s="38"/>
      <c r="C565" s="216" t="s">
        <v>484</v>
      </c>
      <c r="D565" s="216" t="s">
        <v>156</v>
      </c>
      <c r="E565" s="217" t="s">
        <v>593</v>
      </c>
      <c r="F565" s="218" t="s">
        <v>594</v>
      </c>
      <c r="G565" s="219" t="s">
        <v>196</v>
      </c>
      <c r="H565" s="220">
        <v>9.547</v>
      </c>
      <c r="I565" s="221"/>
      <c r="J565" s="222">
        <f>ROUND(I565*H565,2)</f>
        <v>0</v>
      </c>
      <c r="K565" s="218" t="s">
        <v>160</v>
      </c>
      <c r="L565" s="43"/>
      <c r="M565" s="223" t="s">
        <v>1</v>
      </c>
      <c r="N565" s="224" t="s">
        <v>38</v>
      </c>
      <c r="O565" s="79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AR565" s="17" t="s">
        <v>161</v>
      </c>
      <c r="AT565" s="17" t="s">
        <v>156</v>
      </c>
      <c r="AU565" s="17" t="s">
        <v>77</v>
      </c>
      <c r="AY565" s="17" t="s">
        <v>154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7" t="s">
        <v>75</v>
      </c>
      <c r="BK565" s="227">
        <f>ROUND(I565*H565,2)</f>
        <v>0</v>
      </c>
      <c r="BL565" s="17" t="s">
        <v>161</v>
      </c>
      <c r="BM565" s="17" t="s">
        <v>595</v>
      </c>
    </row>
    <row r="566" spans="2:65" s="1" customFormat="1" ht="16.5" customHeight="1">
      <c r="B566" s="38"/>
      <c r="C566" s="216" t="s">
        <v>488</v>
      </c>
      <c r="D566" s="216" t="s">
        <v>156</v>
      </c>
      <c r="E566" s="217" t="s">
        <v>596</v>
      </c>
      <c r="F566" s="218" t="s">
        <v>597</v>
      </c>
      <c r="G566" s="219" t="s">
        <v>196</v>
      </c>
      <c r="H566" s="220">
        <v>190.94</v>
      </c>
      <c r="I566" s="221"/>
      <c r="J566" s="222">
        <f>ROUND(I566*H566,2)</f>
        <v>0</v>
      </c>
      <c r="K566" s="218" t="s">
        <v>160</v>
      </c>
      <c r="L566" s="43"/>
      <c r="M566" s="223" t="s">
        <v>1</v>
      </c>
      <c r="N566" s="224" t="s">
        <v>38</v>
      </c>
      <c r="O566" s="79"/>
      <c r="P566" s="225">
        <f>O566*H566</f>
        <v>0</v>
      </c>
      <c r="Q566" s="225">
        <v>0</v>
      </c>
      <c r="R566" s="225">
        <f>Q566*H566</f>
        <v>0</v>
      </c>
      <c r="S566" s="225">
        <v>0</v>
      </c>
      <c r="T566" s="226">
        <f>S566*H566</f>
        <v>0</v>
      </c>
      <c r="AR566" s="17" t="s">
        <v>161</v>
      </c>
      <c r="AT566" s="17" t="s">
        <v>156</v>
      </c>
      <c r="AU566" s="17" t="s">
        <v>77</v>
      </c>
      <c r="AY566" s="17" t="s">
        <v>154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7" t="s">
        <v>75</v>
      </c>
      <c r="BK566" s="227">
        <f>ROUND(I566*H566,2)</f>
        <v>0</v>
      </c>
      <c r="BL566" s="17" t="s">
        <v>161</v>
      </c>
      <c r="BM566" s="17" t="s">
        <v>598</v>
      </c>
    </row>
    <row r="567" spans="2:51" s="13" customFormat="1" ht="12">
      <c r="B567" s="239"/>
      <c r="C567" s="240"/>
      <c r="D567" s="230" t="s">
        <v>172</v>
      </c>
      <c r="E567" s="240"/>
      <c r="F567" s="242" t="s">
        <v>599</v>
      </c>
      <c r="G567" s="240"/>
      <c r="H567" s="243">
        <v>190.94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172</v>
      </c>
      <c r="AU567" s="249" t="s">
        <v>77</v>
      </c>
      <c r="AV567" s="13" t="s">
        <v>77</v>
      </c>
      <c r="AW567" s="13" t="s">
        <v>4</v>
      </c>
      <c r="AX567" s="13" t="s">
        <v>75</v>
      </c>
      <c r="AY567" s="249" t="s">
        <v>154</v>
      </c>
    </row>
    <row r="568" spans="2:65" s="1" customFormat="1" ht="16.5" customHeight="1">
      <c r="B568" s="38"/>
      <c r="C568" s="216" t="s">
        <v>600</v>
      </c>
      <c r="D568" s="216" t="s">
        <v>156</v>
      </c>
      <c r="E568" s="217" t="s">
        <v>601</v>
      </c>
      <c r="F568" s="218" t="s">
        <v>602</v>
      </c>
      <c r="G568" s="219" t="s">
        <v>196</v>
      </c>
      <c r="H568" s="220">
        <v>9.547</v>
      </c>
      <c r="I568" s="221"/>
      <c r="J568" s="222">
        <f>ROUND(I568*H568,2)</f>
        <v>0</v>
      </c>
      <c r="K568" s="218" t="s">
        <v>160</v>
      </c>
      <c r="L568" s="43"/>
      <c r="M568" s="223" t="s">
        <v>1</v>
      </c>
      <c r="N568" s="224" t="s">
        <v>38</v>
      </c>
      <c r="O568" s="79"/>
      <c r="P568" s="225">
        <f>O568*H568</f>
        <v>0</v>
      </c>
      <c r="Q568" s="225">
        <v>0</v>
      </c>
      <c r="R568" s="225">
        <f>Q568*H568</f>
        <v>0</v>
      </c>
      <c r="S568" s="225">
        <v>0</v>
      </c>
      <c r="T568" s="226">
        <f>S568*H568</f>
        <v>0</v>
      </c>
      <c r="AR568" s="17" t="s">
        <v>161</v>
      </c>
      <c r="AT568" s="17" t="s">
        <v>156</v>
      </c>
      <c r="AU568" s="17" t="s">
        <v>77</v>
      </c>
      <c r="AY568" s="17" t="s">
        <v>154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7" t="s">
        <v>75</v>
      </c>
      <c r="BK568" s="227">
        <f>ROUND(I568*H568,2)</f>
        <v>0</v>
      </c>
      <c r="BL568" s="17" t="s">
        <v>161</v>
      </c>
      <c r="BM568" s="17" t="s">
        <v>603</v>
      </c>
    </row>
    <row r="569" spans="2:63" s="11" customFormat="1" ht="22.8" customHeight="1">
      <c r="B569" s="200"/>
      <c r="C569" s="201"/>
      <c r="D569" s="202" t="s">
        <v>66</v>
      </c>
      <c r="E569" s="214" t="s">
        <v>604</v>
      </c>
      <c r="F569" s="214" t="s">
        <v>605</v>
      </c>
      <c r="G569" s="201"/>
      <c r="H569" s="201"/>
      <c r="I569" s="204"/>
      <c r="J569" s="215">
        <f>BK569</f>
        <v>0</v>
      </c>
      <c r="K569" s="201"/>
      <c r="L569" s="206"/>
      <c r="M569" s="207"/>
      <c r="N569" s="208"/>
      <c r="O569" s="208"/>
      <c r="P569" s="209">
        <f>P570</f>
        <v>0</v>
      </c>
      <c r="Q569" s="208"/>
      <c r="R569" s="209">
        <f>R570</f>
        <v>0</v>
      </c>
      <c r="S569" s="208"/>
      <c r="T569" s="210">
        <f>T570</f>
        <v>0</v>
      </c>
      <c r="AR569" s="211" t="s">
        <v>75</v>
      </c>
      <c r="AT569" s="212" t="s">
        <v>66</v>
      </c>
      <c r="AU569" s="212" t="s">
        <v>75</v>
      </c>
      <c r="AY569" s="211" t="s">
        <v>154</v>
      </c>
      <c r="BK569" s="213">
        <f>BK570</f>
        <v>0</v>
      </c>
    </row>
    <row r="570" spans="2:65" s="1" customFormat="1" ht="16.5" customHeight="1">
      <c r="B570" s="38"/>
      <c r="C570" s="216" t="s">
        <v>606</v>
      </c>
      <c r="D570" s="216" t="s">
        <v>156</v>
      </c>
      <c r="E570" s="217" t="s">
        <v>607</v>
      </c>
      <c r="F570" s="218" t="s">
        <v>608</v>
      </c>
      <c r="G570" s="219" t="s">
        <v>196</v>
      </c>
      <c r="H570" s="220">
        <v>2033.021</v>
      </c>
      <c r="I570" s="221"/>
      <c r="J570" s="222">
        <f>ROUND(I570*H570,2)</f>
        <v>0</v>
      </c>
      <c r="K570" s="218" t="s">
        <v>160</v>
      </c>
      <c r="L570" s="43"/>
      <c r="M570" s="223" t="s">
        <v>1</v>
      </c>
      <c r="N570" s="224" t="s">
        <v>38</v>
      </c>
      <c r="O570" s="79"/>
      <c r="P570" s="225">
        <f>O570*H570</f>
        <v>0</v>
      </c>
      <c r="Q570" s="225">
        <v>0</v>
      </c>
      <c r="R570" s="225">
        <f>Q570*H570</f>
        <v>0</v>
      </c>
      <c r="S570" s="225">
        <v>0</v>
      </c>
      <c r="T570" s="226">
        <f>S570*H570</f>
        <v>0</v>
      </c>
      <c r="AR570" s="17" t="s">
        <v>161</v>
      </c>
      <c r="AT570" s="17" t="s">
        <v>156</v>
      </c>
      <c r="AU570" s="17" t="s">
        <v>77</v>
      </c>
      <c r="AY570" s="17" t="s">
        <v>154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7" t="s">
        <v>75</v>
      </c>
      <c r="BK570" s="227">
        <f>ROUND(I570*H570,2)</f>
        <v>0</v>
      </c>
      <c r="BL570" s="17" t="s">
        <v>161</v>
      </c>
      <c r="BM570" s="17" t="s">
        <v>609</v>
      </c>
    </row>
    <row r="571" spans="2:63" s="11" customFormat="1" ht="25.9" customHeight="1">
      <c r="B571" s="200"/>
      <c r="C571" s="201"/>
      <c r="D571" s="202" t="s">
        <v>66</v>
      </c>
      <c r="E571" s="203" t="s">
        <v>610</v>
      </c>
      <c r="F571" s="203" t="s">
        <v>611</v>
      </c>
      <c r="G571" s="201"/>
      <c r="H571" s="201"/>
      <c r="I571" s="204"/>
      <c r="J571" s="205">
        <f>BK571</f>
        <v>0</v>
      </c>
      <c r="K571" s="201"/>
      <c r="L571" s="206"/>
      <c r="M571" s="207"/>
      <c r="N571" s="208"/>
      <c r="O571" s="208"/>
      <c r="P571" s="209">
        <f>P572+P600+P634+P675+P685+P688+P693+P740+P754</f>
        <v>0</v>
      </c>
      <c r="Q571" s="208"/>
      <c r="R571" s="209">
        <f>R572+R600+R634+R675+R685+R688+R693+R740+R754</f>
        <v>129.80281742</v>
      </c>
      <c r="S571" s="208"/>
      <c r="T571" s="210">
        <f>T572+T600+T634+T675+T685+T688+T693+T740+T754</f>
        <v>0</v>
      </c>
      <c r="AR571" s="211" t="s">
        <v>77</v>
      </c>
      <c r="AT571" s="212" t="s">
        <v>66</v>
      </c>
      <c r="AU571" s="212" t="s">
        <v>67</v>
      </c>
      <c r="AY571" s="211" t="s">
        <v>154</v>
      </c>
      <c r="BK571" s="213">
        <f>BK572+BK600+BK634+BK675+BK685+BK688+BK693+BK740+BK754</f>
        <v>0</v>
      </c>
    </row>
    <row r="572" spans="2:63" s="11" customFormat="1" ht="22.8" customHeight="1">
      <c r="B572" s="200"/>
      <c r="C572" s="201"/>
      <c r="D572" s="202" t="s">
        <v>66</v>
      </c>
      <c r="E572" s="214" t="s">
        <v>612</v>
      </c>
      <c r="F572" s="214" t="s">
        <v>613</v>
      </c>
      <c r="G572" s="201"/>
      <c r="H572" s="201"/>
      <c r="I572" s="204"/>
      <c r="J572" s="215">
        <f>BK572</f>
        <v>0</v>
      </c>
      <c r="K572" s="201"/>
      <c r="L572" s="206"/>
      <c r="M572" s="207"/>
      <c r="N572" s="208"/>
      <c r="O572" s="208"/>
      <c r="P572" s="209">
        <f>SUM(P573:P599)</f>
        <v>0</v>
      </c>
      <c r="Q572" s="208"/>
      <c r="R572" s="209">
        <f>SUM(R573:R599)</f>
        <v>15.6251423</v>
      </c>
      <c r="S572" s="208"/>
      <c r="T572" s="210">
        <f>SUM(T573:T599)</f>
        <v>0</v>
      </c>
      <c r="AR572" s="211" t="s">
        <v>77</v>
      </c>
      <c r="AT572" s="212" t="s">
        <v>66</v>
      </c>
      <c r="AU572" s="212" t="s">
        <v>75</v>
      </c>
      <c r="AY572" s="211" t="s">
        <v>154</v>
      </c>
      <c r="BK572" s="213">
        <f>SUM(BK573:BK599)</f>
        <v>0</v>
      </c>
    </row>
    <row r="573" spans="2:65" s="1" customFormat="1" ht="16.5" customHeight="1">
      <c r="B573" s="38"/>
      <c r="C573" s="216" t="s">
        <v>614</v>
      </c>
      <c r="D573" s="216" t="s">
        <v>156</v>
      </c>
      <c r="E573" s="217" t="s">
        <v>615</v>
      </c>
      <c r="F573" s="218" t="s">
        <v>616</v>
      </c>
      <c r="G573" s="219" t="s">
        <v>203</v>
      </c>
      <c r="H573" s="220">
        <v>1188.25</v>
      </c>
      <c r="I573" s="221"/>
      <c r="J573" s="222">
        <f>ROUND(I573*H573,2)</f>
        <v>0</v>
      </c>
      <c r="K573" s="218" t="s">
        <v>160</v>
      </c>
      <c r="L573" s="43"/>
      <c r="M573" s="223" t="s">
        <v>1</v>
      </c>
      <c r="N573" s="224" t="s">
        <v>38</v>
      </c>
      <c r="O573" s="79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AR573" s="17" t="s">
        <v>249</v>
      </c>
      <c r="AT573" s="17" t="s">
        <v>156</v>
      </c>
      <c r="AU573" s="17" t="s">
        <v>77</v>
      </c>
      <c r="AY573" s="17" t="s">
        <v>154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17" t="s">
        <v>75</v>
      </c>
      <c r="BK573" s="227">
        <f>ROUND(I573*H573,2)</f>
        <v>0</v>
      </c>
      <c r="BL573" s="17" t="s">
        <v>249</v>
      </c>
      <c r="BM573" s="17" t="s">
        <v>617</v>
      </c>
    </row>
    <row r="574" spans="2:51" s="12" customFormat="1" ht="12">
      <c r="B574" s="228"/>
      <c r="C574" s="229"/>
      <c r="D574" s="230" t="s">
        <v>172</v>
      </c>
      <c r="E574" s="231" t="s">
        <v>1</v>
      </c>
      <c r="F574" s="232" t="s">
        <v>495</v>
      </c>
      <c r="G574" s="229"/>
      <c r="H574" s="231" t="s">
        <v>1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172</v>
      </c>
      <c r="AU574" s="238" t="s">
        <v>77</v>
      </c>
      <c r="AV574" s="12" t="s">
        <v>75</v>
      </c>
      <c r="AW574" s="12" t="s">
        <v>30</v>
      </c>
      <c r="AX574" s="12" t="s">
        <v>67</v>
      </c>
      <c r="AY574" s="238" t="s">
        <v>154</v>
      </c>
    </row>
    <row r="575" spans="2:51" s="13" customFormat="1" ht="12">
      <c r="B575" s="239"/>
      <c r="C575" s="240"/>
      <c r="D575" s="230" t="s">
        <v>172</v>
      </c>
      <c r="E575" s="241" t="s">
        <v>1</v>
      </c>
      <c r="F575" s="242" t="s">
        <v>524</v>
      </c>
      <c r="G575" s="240"/>
      <c r="H575" s="243">
        <v>1188.25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AT575" s="249" t="s">
        <v>172</v>
      </c>
      <c r="AU575" s="249" t="s">
        <v>77</v>
      </c>
      <c r="AV575" s="13" t="s">
        <v>77</v>
      </c>
      <c r="AW575" s="13" t="s">
        <v>30</v>
      </c>
      <c r="AX575" s="13" t="s">
        <v>67</v>
      </c>
      <c r="AY575" s="249" t="s">
        <v>154</v>
      </c>
    </row>
    <row r="576" spans="2:51" s="14" customFormat="1" ht="12">
      <c r="B576" s="250"/>
      <c r="C576" s="251"/>
      <c r="D576" s="230" t="s">
        <v>172</v>
      </c>
      <c r="E576" s="252" t="s">
        <v>1</v>
      </c>
      <c r="F576" s="253" t="s">
        <v>175</v>
      </c>
      <c r="G576" s="251"/>
      <c r="H576" s="254">
        <v>1188.25</v>
      </c>
      <c r="I576" s="255"/>
      <c r="J576" s="251"/>
      <c r="K576" s="251"/>
      <c r="L576" s="256"/>
      <c r="M576" s="257"/>
      <c r="N576" s="258"/>
      <c r="O576" s="258"/>
      <c r="P576" s="258"/>
      <c r="Q576" s="258"/>
      <c r="R576" s="258"/>
      <c r="S576" s="258"/>
      <c r="T576" s="259"/>
      <c r="AT576" s="260" t="s">
        <v>172</v>
      </c>
      <c r="AU576" s="260" t="s">
        <v>77</v>
      </c>
      <c r="AV576" s="14" t="s">
        <v>161</v>
      </c>
      <c r="AW576" s="14" t="s">
        <v>30</v>
      </c>
      <c r="AX576" s="14" t="s">
        <v>75</v>
      </c>
      <c r="AY576" s="260" t="s">
        <v>154</v>
      </c>
    </row>
    <row r="577" spans="2:65" s="1" customFormat="1" ht="16.5" customHeight="1">
      <c r="B577" s="38"/>
      <c r="C577" s="261" t="s">
        <v>518</v>
      </c>
      <c r="D577" s="261" t="s">
        <v>228</v>
      </c>
      <c r="E577" s="262" t="s">
        <v>618</v>
      </c>
      <c r="F577" s="263" t="s">
        <v>619</v>
      </c>
      <c r="G577" s="264" t="s">
        <v>196</v>
      </c>
      <c r="H577" s="265">
        <v>0.356</v>
      </c>
      <c r="I577" s="266"/>
      <c r="J577" s="267">
        <f>ROUND(I577*H577,2)</f>
        <v>0</v>
      </c>
      <c r="K577" s="263" t="s">
        <v>160</v>
      </c>
      <c r="L577" s="268"/>
      <c r="M577" s="269" t="s">
        <v>1</v>
      </c>
      <c r="N577" s="270" t="s">
        <v>38</v>
      </c>
      <c r="O577" s="79"/>
      <c r="P577" s="225">
        <f>O577*H577</f>
        <v>0</v>
      </c>
      <c r="Q577" s="225">
        <v>1</v>
      </c>
      <c r="R577" s="225">
        <f>Q577*H577</f>
        <v>0.356</v>
      </c>
      <c r="S577" s="225">
        <v>0</v>
      </c>
      <c r="T577" s="226">
        <f>S577*H577</f>
        <v>0</v>
      </c>
      <c r="AR577" s="17" t="s">
        <v>347</v>
      </c>
      <c r="AT577" s="17" t="s">
        <v>228</v>
      </c>
      <c r="AU577" s="17" t="s">
        <v>77</v>
      </c>
      <c r="AY577" s="17" t="s">
        <v>154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7" t="s">
        <v>75</v>
      </c>
      <c r="BK577" s="227">
        <f>ROUND(I577*H577,2)</f>
        <v>0</v>
      </c>
      <c r="BL577" s="17" t="s">
        <v>249</v>
      </c>
      <c r="BM577" s="17" t="s">
        <v>620</v>
      </c>
    </row>
    <row r="578" spans="2:51" s="13" customFormat="1" ht="12">
      <c r="B578" s="239"/>
      <c r="C578" s="240"/>
      <c r="D578" s="230" t="s">
        <v>172</v>
      </c>
      <c r="E578" s="240"/>
      <c r="F578" s="242" t="s">
        <v>621</v>
      </c>
      <c r="G578" s="240"/>
      <c r="H578" s="243">
        <v>0.356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AT578" s="249" t="s">
        <v>172</v>
      </c>
      <c r="AU578" s="249" t="s">
        <v>77</v>
      </c>
      <c r="AV578" s="13" t="s">
        <v>77</v>
      </c>
      <c r="AW578" s="13" t="s">
        <v>4</v>
      </c>
      <c r="AX578" s="13" t="s">
        <v>75</v>
      </c>
      <c r="AY578" s="249" t="s">
        <v>154</v>
      </c>
    </row>
    <row r="579" spans="2:65" s="1" customFormat="1" ht="16.5" customHeight="1">
      <c r="B579" s="38"/>
      <c r="C579" s="216" t="s">
        <v>622</v>
      </c>
      <c r="D579" s="216" t="s">
        <v>156</v>
      </c>
      <c r="E579" s="217" t="s">
        <v>623</v>
      </c>
      <c r="F579" s="218" t="s">
        <v>624</v>
      </c>
      <c r="G579" s="219" t="s">
        <v>203</v>
      </c>
      <c r="H579" s="220">
        <v>175.1</v>
      </c>
      <c r="I579" s="221"/>
      <c r="J579" s="222">
        <f>ROUND(I579*H579,2)</f>
        <v>0</v>
      </c>
      <c r="K579" s="218" t="s">
        <v>160</v>
      </c>
      <c r="L579" s="43"/>
      <c r="M579" s="223" t="s">
        <v>1</v>
      </c>
      <c r="N579" s="224" t="s">
        <v>38</v>
      </c>
      <c r="O579" s="79"/>
      <c r="P579" s="225">
        <f>O579*H579</f>
        <v>0</v>
      </c>
      <c r="Q579" s="225">
        <v>0</v>
      </c>
      <c r="R579" s="225">
        <f>Q579*H579</f>
        <v>0</v>
      </c>
      <c r="S579" s="225">
        <v>0</v>
      </c>
      <c r="T579" s="226">
        <f>S579*H579</f>
        <v>0</v>
      </c>
      <c r="AR579" s="17" t="s">
        <v>249</v>
      </c>
      <c r="AT579" s="17" t="s">
        <v>156</v>
      </c>
      <c r="AU579" s="17" t="s">
        <v>77</v>
      </c>
      <c r="AY579" s="17" t="s">
        <v>154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7" t="s">
        <v>75</v>
      </c>
      <c r="BK579" s="227">
        <f>ROUND(I579*H579,2)</f>
        <v>0</v>
      </c>
      <c r="BL579" s="17" t="s">
        <v>249</v>
      </c>
      <c r="BM579" s="17" t="s">
        <v>625</v>
      </c>
    </row>
    <row r="580" spans="2:51" s="12" customFormat="1" ht="12">
      <c r="B580" s="228"/>
      <c r="C580" s="229"/>
      <c r="D580" s="230" t="s">
        <v>172</v>
      </c>
      <c r="E580" s="231" t="s">
        <v>1</v>
      </c>
      <c r="F580" s="232" t="s">
        <v>495</v>
      </c>
      <c r="G580" s="229"/>
      <c r="H580" s="231" t="s">
        <v>1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172</v>
      </c>
      <c r="AU580" s="238" t="s">
        <v>77</v>
      </c>
      <c r="AV580" s="12" t="s">
        <v>75</v>
      </c>
      <c r="AW580" s="12" t="s">
        <v>30</v>
      </c>
      <c r="AX580" s="12" t="s">
        <v>67</v>
      </c>
      <c r="AY580" s="238" t="s">
        <v>154</v>
      </c>
    </row>
    <row r="581" spans="2:51" s="13" customFormat="1" ht="12">
      <c r="B581" s="239"/>
      <c r="C581" s="240"/>
      <c r="D581" s="230" t="s">
        <v>172</v>
      </c>
      <c r="E581" s="241" t="s">
        <v>1</v>
      </c>
      <c r="F581" s="242" t="s">
        <v>626</v>
      </c>
      <c r="G581" s="240"/>
      <c r="H581" s="243">
        <v>175.1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AT581" s="249" t="s">
        <v>172</v>
      </c>
      <c r="AU581" s="249" t="s">
        <v>77</v>
      </c>
      <c r="AV581" s="13" t="s">
        <v>77</v>
      </c>
      <c r="AW581" s="13" t="s">
        <v>30</v>
      </c>
      <c r="AX581" s="13" t="s">
        <v>67</v>
      </c>
      <c r="AY581" s="249" t="s">
        <v>154</v>
      </c>
    </row>
    <row r="582" spans="2:51" s="14" customFormat="1" ht="12">
      <c r="B582" s="250"/>
      <c r="C582" s="251"/>
      <c r="D582" s="230" t="s">
        <v>172</v>
      </c>
      <c r="E582" s="252" t="s">
        <v>1</v>
      </c>
      <c r="F582" s="253" t="s">
        <v>175</v>
      </c>
      <c r="G582" s="251"/>
      <c r="H582" s="254">
        <v>175.1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AT582" s="260" t="s">
        <v>172</v>
      </c>
      <c r="AU582" s="260" t="s">
        <v>77</v>
      </c>
      <c r="AV582" s="14" t="s">
        <v>161</v>
      </c>
      <c r="AW582" s="14" t="s">
        <v>30</v>
      </c>
      <c r="AX582" s="14" t="s">
        <v>75</v>
      </c>
      <c r="AY582" s="260" t="s">
        <v>154</v>
      </c>
    </row>
    <row r="583" spans="2:65" s="1" customFormat="1" ht="16.5" customHeight="1">
      <c r="B583" s="38"/>
      <c r="C583" s="261" t="s">
        <v>627</v>
      </c>
      <c r="D583" s="261" t="s">
        <v>228</v>
      </c>
      <c r="E583" s="262" t="s">
        <v>618</v>
      </c>
      <c r="F583" s="263" t="s">
        <v>619</v>
      </c>
      <c r="G583" s="264" t="s">
        <v>196</v>
      </c>
      <c r="H583" s="265">
        <v>0.061</v>
      </c>
      <c r="I583" s="266"/>
      <c r="J583" s="267">
        <f>ROUND(I583*H583,2)</f>
        <v>0</v>
      </c>
      <c r="K583" s="263" t="s">
        <v>160</v>
      </c>
      <c r="L583" s="268"/>
      <c r="M583" s="269" t="s">
        <v>1</v>
      </c>
      <c r="N583" s="270" t="s">
        <v>38</v>
      </c>
      <c r="O583" s="79"/>
      <c r="P583" s="225">
        <f>O583*H583</f>
        <v>0</v>
      </c>
      <c r="Q583" s="225">
        <v>1</v>
      </c>
      <c r="R583" s="225">
        <f>Q583*H583</f>
        <v>0.061</v>
      </c>
      <c r="S583" s="225">
        <v>0</v>
      </c>
      <c r="T583" s="226">
        <f>S583*H583</f>
        <v>0</v>
      </c>
      <c r="AR583" s="17" t="s">
        <v>347</v>
      </c>
      <c r="AT583" s="17" t="s">
        <v>228</v>
      </c>
      <c r="AU583" s="17" t="s">
        <v>77</v>
      </c>
      <c r="AY583" s="17" t="s">
        <v>154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7" t="s">
        <v>75</v>
      </c>
      <c r="BK583" s="227">
        <f>ROUND(I583*H583,2)</f>
        <v>0</v>
      </c>
      <c r="BL583" s="17" t="s">
        <v>249</v>
      </c>
      <c r="BM583" s="17" t="s">
        <v>628</v>
      </c>
    </row>
    <row r="584" spans="2:51" s="13" customFormat="1" ht="12">
      <c r="B584" s="239"/>
      <c r="C584" s="240"/>
      <c r="D584" s="230" t="s">
        <v>172</v>
      </c>
      <c r="E584" s="240"/>
      <c r="F584" s="242" t="s">
        <v>629</v>
      </c>
      <c r="G584" s="240"/>
      <c r="H584" s="243">
        <v>0.061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AT584" s="249" t="s">
        <v>172</v>
      </c>
      <c r="AU584" s="249" t="s">
        <v>77</v>
      </c>
      <c r="AV584" s="13" t="s">
        <v>77</v>
      </c>
      <c r="AW584" s="13" t="s">
        <v>4</v>
      </c>
      <c r="AX584" s="13" t="s">
        <v>75</v>
      </c>
      <c r="AY584" s="249" t="s">
        <v>154</v>
      </c>
    </row>
    <row r="585" spans="2:65" s="1" customFormat="1" ht="16.5" customHeight="1">
      <c r="B585" s="38"/>
      <c r="C585" s="216" t="s">
        <v>630</v>
      </c>
      <c r="D585" s="216" t="s">
        <v>156</v>
      </c>
      <c r="E585" s="217" t="s">
        <v>631</v>
      </c>
      <c r="F585" s="218" t="s">
        <v>632</v>
      </c>
      <c r="G585" s="219" t="s">
        <v>203</v>
      </c>
      <c r="H585" s="220">
        <v>2376.5</v>
      </c>
      <c r="I585" s="221"/>
      <c r="J585" s="222">
        <f>ROUND(I585*H585,2)</f>
        <v>0</v>
      </c>
      <c r="K585" s="218" t="s">
        <v>160</v>
      </c>
      <c r="L585" s="43"/>
      <c r="M585" s="223" t="s">
        <v>1</v>
      </c>
      <c r="N585" s="224" t="s">
        <v>38</v>
      </c>
      <c r="O585" s="79"/>
      <c r="P585" s="225">
        <f>O585*H585</f>
        <v>0</v>
      </c>
      <c r="Q585" s="225">
        <v>0.0004</v>
      </c>
      <c r="R585" s="225">
        <f>Q585*H585</f>
        <v>0.9506</v>
      </c>
      <c r="S585" s="225">
        <v>0</v>
      </c>
      <c r="T585" s="226">
        <f>S585*H585</f>
        <v>0</v>
      </c>
      <c r="AR585" s="17" t="s">
        <v>249</v>
      </c>
      <c r="AT585" s="17" t="s">
        <v>156</v>
      </c>
      <c r="AU585" s="17" t="s">
        <v>77</v>
      </c>
      <c r="AY585" s="17" t="s">
        <v>154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17" t="s">
        <v>75</v>
      </c>
      <c r="BK585" s="227">
        <f>ROUND(I585*H585,2)</f>
        <v>0</v>
      </c>
      <c r="BL585" s="17" t="s">
        <v>249</v>
      </c>
      <c r="BM585" s="17" t="s">
        <v>633</v>
      </c>
    </row>
    <row r="586" spans="2:51" s="12" customFormat="1" ht="12">
      <c r="B586" s="228"/>
      <c r="C586" s="229"/>
      <c r="D586" s="230" t="s">
        <v>172</v>
      </c>
      <c r="E586" s="231" t="s">
        <v>1</v>
      </c>
      <c r="F586" s="232" t="s">
        <v>495</v>
      </c>
      <c r="G586" s="229"/>
      <c r="H586" s="231" t="s">
        <v>1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172</v>
      </c>
      <c r="AU586" s="238" t="s">
        <v>77</v>
      </c>
      <c r="AV586" s="12" t="s">
        <v>75</v>
      </c>
      <c r="AW586" s="12" t="s">
        <v>30</v>
      </c>
      <c r="AX586" s="12" t="s">
        <v>67</v>
      </c>
      <c r="AY586" s="238" t="s">
        <v>154</v>
      </c>
    </row>
    <row r="587" spans="2:51" s="13" customFormat="1" ht="12">
      <c r="B587" s="239"/>
      <c r="C587" s="240"/>
      <c r="D587" s="230" t="s">
        <v>172</v>
      </c>
      <c r="E587" s="241" t="s">
        <v>1</v>
      </c>
      <c r="F587" s="242" t="s">
        <v>634</v>
      </c>
      <c r="G587" s="240"/>
      <c r="H587" s="243">
        <v>2376.5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AT587" s="249" t="s">
        <v>172</v>
      </c>
      <c r="AU587" s="249" t="s">
        <v>77</v>
      </c>
      <c r="AV587" s="13" t="s">
        <v>77</v>
      </c>
      <c r="AW587" s="13" t="s">
        <v>30</v>
      </c>
      <c r="AX587" s="13" t="s">
        <v>67</v>
      </c>
      <c r="AY587" s="249" t="s">
        <v>154</v>
      </c>
    </row>
    <row r="588" spans="2:51" s="14" customFormat="1" ht="12">
      <c r="B588" s="250"/>
      <c r="C588" s="251"/>
      <c r="D588" s="230" t="s">
        <v>172</v>
      </c>
      <c r="E588" s="252" t="s">
        <v>1</v>
      </c>
      <c r="F588" s="253" t="s">
        <v>175</v>
      </c>
      <c r="G588" s="251"/>
      <c r="H588" s="254">
        <v>2376.5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AT588" s="260" t="s">
        <v>172</v>
      </c>
      <c r="AU588" s="260" t="s">
        <v>77</v>
      </c>
      <c r="AV588" s="14" t="s">
        <v>161</v>
      </c>
      <c r="AW588" s="14" t="s">
        <v>30</v>
      </c>
      <c r="AX588" s="14" t="s">
        <v>75</v>
      </c>
      <c r="AY588" s="260" t="s">
        <v>154</v>
      </c>
    </row>
    <row r="589" spans="2:65" s="1" customFormat="1" ht="16.5" customHeight="1">
      <c r="B589" s="38"/>
      <c r="C589" s="261" t="s">
        <v>635</v>
      </c>
      <c r="D589" s="261" t="s">
        <v>228</v>
      </c>
      <c r="E589" s="262" t="s">
        <v>636</v>
      </c>
      <c r="F589" s="263" t="s">
        <v>637</v>
      </c>
      <c r="G589" s="264" t="s">
        <v>203</v>
      </c>
      <c r="H589" s="265">
        <v>1366.488</v>
      </c>
      <c r="I589" s="266"/>
      <c r="J589" s="267">
        <f>ROUND(I589*H589,2)</f>
        <v>0</v>
      </c>
      <c r="K589" s="263" t="s">
        <v>160</v>
      </c>
      <c r="L589" s="268"/>
      <c r="M589" s="269" t="s">
        <v>1</v>
      </c>
      <c r="N589" s="270" t="s">
        <v>38</v>
      </c>
      <c r="O589" s="79"/>
      <c r="P589" s="225">
        <f>O589*H589</f>
        <v>0</v>
      </c>
      <c r="Q589" s="225">
        <v>0.0041</v>
      </c>
      <c r="R589" s="225">
        <f>Q589*H589</f>
        <v>5.6026008</v>
      </c>
      <c r="S589" s="225">
        <v>0</v>
      </c>
      <c r="T589" s="226">
        <f>S589*H589</f>
        <v>0</v>
      </c>
      <c r="AR589" s="17" t="s">
        <v>347</v>
      </c>
      <c r="AT589" s="17" t="s">
        <v>228</v>
      </c>
      <c r="AU589" s="17" t="s">
        <v>77</v>
      </c>
      <c r="AY589" s="17" t="s">
        <v>154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17" t="s">
        <v>75</v>
      </c>
      <c r="BK589" s="227">
        <f>ROUND(I589*H589,2)</f>
        <v>0</v>
      </c>
      <c r="BL589" s="17" t="s">
        <v>249</v>
      </c>
      <c r="BM589" s="17" t="s">
        <v>638</v>
      </c>
    </row>
    <row r="590" spans="2:51" s="13" customFormat="1" ht="12">
      <c r="B590" s="239"/>
      <c r="C590" s="240"/>
      <c r="D590" s="230" t="s">
        <v>172</v>
      </c>
      <c r="E590" s="240"/>
      <c r="F590" s="242" t="s">
        <v>639</v>
      </c>
      <c r="G590" s="240"/>
      <c r="H590" s="243">
        <v>1366.488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AT590" s="249" t="s">
        <v>172</v>
      </c>
      <c r="AU590" s="249" t="s">
        <v>77</v>
      </c>
      <c r="AV590" s="13" t="s">
        <v>77</v>
      </c>
      <c r="AW590" s="13" t="s">
        <v>4</v>
      </c>
      <c r="AX590" s="13" t="s">
        <v>75</v>
      </c>
      <c r="AY590" s="249" t="s">
        <v>154</v>
      </c>
    </row>
    <row r="591" spans="2:65" s="1" customFormat="1" ht="16.5" customHeight="1">
      <c r="B591" s="38"/>
      <c r="C591" s="261" t="s">
        <v>640</v>
      </c>
      <c r="D591" s="261" t="s">
        <v>228</v>
      </c>
      <c r="E591" s="262" t="s">
        <v>641</v>
      </c>
      <c r="F591" s="263" t="s">
        <v>642</v>
      </c>
      <c r="G591" s="264" t="s">
        <v>203</v>
      </c>
      <c r="H591" s="265">
        <v>1336.488</v>
      </c>
      <c r="I591" s="266"/>
      <c r="J591" s="267">
        <f>ROUND(I591*H591,2)</f>
        <v>0</v>
      </c>
      <c r="K591" s="263" t="s">
        <v>160</v>
      </c>
      <c r="L591" s="268"/>
      <c r="M591" s="269" t="s">
        <v>1</v>
      </c>
      <c r="N591" s="270" t="s">
        <v>38</v>
      </c>
      <c r="O591" s="79"/>
      <c r="P591" s="225">
        <f>O591*H591</f>
        <v>0</v>
      </c>
      <c r="Q591" s="225">
        <v>0.005</v>
      </c>
      <c r="R591" s="225">
        <f>Q591*H591</f>
        <v>6.682440000000001</v>
      </c>
      <c r="S591" s="225">
        <v>0</v>
      </c>
      <c r="T591" s="226">
        <f>S591*H591</f>
        <v>0</v>
      </c>
      <c r="AR591" s="17" t="s">
        <v>347</v>
      </c>
      <c r="AT591" s="17" t="s">
        <v>228</v>
      </c>
      <c r="AU591" s="17" t="s">
        <v>77</v>
      </c>
      <c r="AY591" s="17" t="s">
        <v>154</v>
      </c>
      <c r="BE591" s="227">
        <f>IF(N591="základní",J591,0)</f>
        <v>0</v>
      </c>
      <c r="BF591" s="227">
        <f>IF(N591="snížená",J591,0)</f>
        <v>0</v>
      </c>
      <c r="BG591" s="227">
        <f>IF(N591="zákl. přenesená",J591,0)</f>
        <v>0</v>
      </c>
      <c r="BH591" s="227">
        <f>IF(N591="sníž. přenesená",J591,0)</f>
        <v>0</v>
      </c>
      <c r="BI591" s="227">
        <f>IF(N591="nulová",J591,0)</f>
        <v>0</v>
      </c>
      <c r="BJ591" s="17" t="s">
        <v>75</v>
      </c>
      <c r="BK591" s="227">
        <f>ROUND(I591*H591,2)</f>
        <v>0</v>
      </c>
      <c r="BL591" s="17" t="s">
        <v>249</v>
      </c>
      <c r="BM591" s="17" t="s">
        <v>643</v>
      </c>
    </row>
    <row r="592" spans="2:65" s="1" customFormat="1" ht="16.5" customHeight="1">
      <c r="B592" s="38"/>
      <c r="C592" s="216" t="s">
        <v>644</v>
      </c>
      <c r="D592" s="216" t="s">
        <v>156</v>
      </c>
      <c r="E592" s="217" t="s">
        <v>645</v>
      </c>
      <c r="F592" s="218" t="s">
        <v>646</v>
      </c>
      <c r="G592" s="219" t="s">
        <v>203</v>
      </c>
      <c r="H592" s="220">
        <v>350.2</v>
      </c>
      <c r="I592" s="221"/>
      <c r="J592" s="222">
        <f>ROUND(I592*H592,2)</f>
        <v>0</v>
      </c>
      <c r="K592" s="218" t="s">
        <v>160</v>
      </c>
      <c r="L592" s="43"/>
      <c r="M592" s="223" t="s">
        <v>1</v>
      </c>
      <c r="N592" s="224" t="s">
        <v>38</v>
      </c>
      <c r="O592" s="79"/>
      <c r="P592" s="225">
        <f>O592*H592</f>
        <v>0</v>
      </c>
      <c r="Q592" s="225">
        <v>0.0004</v>
      </c>
      <c r="R592" s="225">
        <f>Q592*H592</f>
        <v>0.14008</v>
      </c>
      <c r="S592" s="225">
        <v>0</v>
      </c>
      <c r="T592" s="226">
        <f>S592*H592</f>
        <v>0</v>
      </c>
      <c r="AR592" s="17" t="s">
        <v>249</v>
      </c>
      <c r="AT592" s="17" t="s">
        <v>156</v>
      </c>
      <c r="AU592" s="17" t="s">
        <v>77</v>
      </c>
      <c r="AY592" s="17" t="s">
        <v>154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7" t="s">
        <v>75</v>
      </c>
      <c r="BK592" s="227">
        <f>ROUND(I592*H592,2)</f>
        <v>0</v>
      </c>
      <c r="BL592" s="17" t="s">
        <v>249</v>
      </c>
      <c r="BM592" s="17" t="s">
        <v>647</v>
      </c>
    </row>
    <row r="593" spans="2:51" s="12" customFormat="1" ht="12">
      <c r="B593" s="228"/>
      <c r="C593" s="229"/>
      <c r="D593" s="230" t="s">
        <v>172</v>
      </c>
      <c r="E593" s="231" t="s">
        <v>1</v>
      </c>
      <c r="F593" s="232" t="s">
        <v>495</v>
      </c>
      <c r="G593" s="229"/>
      <c r="H593" s="231" t="s">
        <v>1</v>
      </c>
      <c r="I593" s="233"/>
      <c r="J593" s="229"/>
      <c r="K593" s="229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172</v>
      </c>
      <c r="AU593" s="238" t="s">
        <v>77</v>
      </c>
      <c r="AV593" s="12" t="s">
        <v>75</v>
      </c>
      <c r="AW593" s="12" t="s">
        <v>30</v>
      </c>
      <c r="AX593" s="12" t="s">
        <v>67</v>
      </c>
      <c r="AY593" s="238" t="s">
        <v>154</v>
      </c>
    </row>
    <row r="594" spans="2:51" s="13" customFormat="1" ht="12">
      <c r="B594" s="239"/>
      <c r="C594" s="240"/>
      <c r="D594" s="230" t="s">
        <v>172</v>
      </c>
      <c r="E594" s="241" t="s">
        <v>1</v>
      </c>
      <c r="F594" s="242" t="s">
        <v>648</v>
      </c>
      <c r="G594" s="240"/>
      <c r="H594" s="243">
        <v>350.2</v>
      </c>
      <c r="I594" s="244"/>
      <c r="J594" s="240"/>
      <c r="K594" s="240"/>
      <c r="L594" s="245"/>
      <c r="M594" s="246"/>
      <c r="N594" s="247"/>
      <c r="O594" s="247"/>
      <c r="P594" s="247"/>
      <c r="Q594" s="247"/>
      <c r="R594" s="247"/>
      <c r="S594" s="247"/>
      <c r="T594" s="248"/>
      <c r="AT594" s="249" t="s">
        <v>172</v>
      </c>
      <c r="AU594" s="249" t="s">
        <v>77</v>
      </c>
      <c r="AV594" s="13" t="s">
        <v>77</v>
      </c>
      <c r="AW594" s="13" t="s">
        <v>30</v>
      </c>
      <c r="AX594" s="13" t="s">
        <v>67</v>
      </c>
      <c r="AY594" s="249" t="s">
        <v>154</v>
      </c>
    </row>
    <row r="595" spans="2:51" s="14" customFormat="1" ht="12">
      <c r="B595" s="250"/>
      <c r="C595" s="251"/>
      <c r="D595" s="230" t="s">
        <v>172</v>
      </c>
      <c r="E595" s="252" t="s">
        <v>1</v>
      </c>
      <c r="F595" s="253" t="s">
        <v>175</v>
      </c>
      <c r="G595" s="251"/>
      <c r="H595" s="254">
        <v>350.2</v>
      </c>
      <c r="I595" s="255"/>
      <c r="J595" s="251"/>
      <c r="K595" s="251"/>
      <c r="L595" s="256"/>
      <c r="M595" s="257"/>
      <c r="N595" s="258"/>
      <c r="O595" s="258"/>
      <c r="P595" s="258"/>
      <c r="Q595" s="258"/>
      <c r="R595" s="258"/>
      <c r="S595" s="258"/>
      <c r="T595" s="259"/>
      <c r="AT595" s="260" t="s">
        <v>172</v>
      </c>
      <c r="AU595" s="260" t="s">
        <v>77</v>
      </c>
      <c r="AV595" s="14" t="s">
        <v>161</v>
      </c>
      <c r="AW595" s="14" t="s">
        <v>30</v>
      </c>
      <c r="AX595" s="14" t="s">
        <v>75</v>
      </c>
      <c r="AY595" s="260" t="s">
        <v>154</v>
      </c>
    </row>
    <row r="596" spans="2:65" s="1" customFormat="1" ht="16.5" customHeight="1">
      <c r="B596" s="38"/>
      <c r="C596" s="261" t="s">
        <v>649</v>
      </c>
      <c r="D596" s="261" t="s">
        <v>228</v>
      </c>
      <c r="E596" s="262" t="s">
        <v>636</v>
      </c>
      <c r="F596" s="263" t="s">
        <v>637</v>
      </c>
      <c r="G596" s="264" t="s">
        <v>203</v>
      </c>
      <c r="H596" s="265">
        <v>201.365</v>
      </c>
      <c r="I596" s="266"/>
      <c r="J596" s="267">
        <f>ROUND(I596*H596,2)</f>
        <v>0</v>
      </c>
      <c r="K596" s="263" t="s">
        <v>160</v>
      </c>
      <c r="L596" s="268"/>
      <c r="M596" s="269" t="s">
        <v>1</v>
      </c>
      <c r="N596" s="270" t="s">
        <v>38</v>
      </c>
      <c r="O596" s="79"/>
      <c r="P596" s="225">
        <f>O596*H596</f>
        <v>0</v>
      </c>
      <c r="Q596" s="225">
        <v>0.0041</v>
      </c>
      <c r="R596" s="225">
        <f>Q596*H596</f>
        <v>0.8255965000000001</v>
      </c>
      <c r="S596" s="225">
        <v>0</v>
      </c>
      <c r="T596" s="226">
        <f>S596*H596</f>
        <v>0</v>
      </c>
      <c r="AR596" s="17" t="s">
        <v>347</v>
      </c>
      <c r="AT596" s="17" t="s">
        <v>228</v>
      </c>
      <c r="AU596" s="17" t="s">
        <v>77</v>
      </c>
      <c r="AY596" s="17" t="s">
        <v>154</v>
      </c>
      <c r="BE596" s="227">
        <f>IF(N596="základní",J596,0)</f>
        <v>0</v>
      </c>
      <c r="BF596" s="227">
        <f>IF(N596="snížená",J596,0)</f>
        <v>0</v>
      </c>
      <c r="BG596" s="227">
        <f>IF(N596="zákl. přenesená",J596,0)</f>
        <v>0</v>
      </c>
      <c r="BH596" s="227">
        <f>IF(N596="sníž. přenesená",J596,0)</f>
        <v>0</v>
      </c>
      <c r="BI596" s="227">
        <f>IF(N596="nulová",J596,0)</f>
        <v>0</v>
      </c>
      <c r="BJ596" s="17" t="s">
        <v>75</v>
      </c>
      <c r="BK596" s="227">
        <f>ROUND(I596*H596,2)</f>
        <v>0</v>
      </c>
      <c r="BL596" s="17" t="s">
        <v>249</v>
      </c>
      <c r="BM596" s="17" t="s">
        <v>650</v>
      </c>
    </row>
    <row r="597" spans="2:51" s="13" customFormat="1" ht="12">
      <c r="B597" s="239"/>
      <c r="C597" s="240"/>
      <c r="D597" s="230" t="s">
        <v>172</v>
      </c>
      <c r="E597" s="240"/>
      <c r="F597" s="242" t="s">
        <v>651</v>
      </c>
      <c r="G597" s="240"/>
      <c r="H597" s="243">
        <v>201.365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AT597" s="249" t="s">
        <v>172</v>
      </c>
      <c r="AU597" s="249" t="s">
        <v>77</v>
      </c>
      <c r="AV597" s="13" t="s">
        <v>77</v>
      </c>
      <c r="AW597" s="13" t="s">
        <v>4</v>
      </c>
      <c r="AX597" s="13" t="s">
        <v>75</v>
      </c>
      <c r="AY597" s="249" t="s">
        <v>154</v>
      </c>
    </row>
    <row r="598" spans="2:65" s="1" customFormat="1" ht="16.5" customHeight="1">
      <c r="B598" s="38"/>
      <c r="C598" s="261" t="s">
        <v>652</v>
      </c>
      <c r="D598" s="261" t="s">
        <v>228</v>
      </c>
      <c r="E598" s="262" t="s">
        <v>641</v>
      </c>
      <c r="F598" s="263" t="s">
        <v>642</v>
      </c>
      <c r="G598" s="264" t="s">
        <v>203</v>
      </c>
      <c r="H598" s="265">
        <v>201.365</v>
      </c>
      <c r="I598" s="266"/>
      <c r="J598" s="267">
        <f>ROUND(I598*H598,2)</f>
        <v>0</v>
      </c>
      <c r="K598" s="263" t="s">
        <v>160</v>
      </c>
      <c r="L598" s="268"/>
      <c r="M598" s="269" t="s">
        <v>1</v>
      </c>
      <c r="N598" s="270" t="s">
        <v>38</v>
      </c>
      <c r="O598" s="79"/>
      <c r="P598" s="225">
        <f>O598*H598</f>
        <v>0</v>
      </c>
      <c r="Q598" s="225">
        <v>0.005</v>
      </c>
      <c r="R598" s="225">
        <f>Q598*H598</f>
        <v>1.006825</v>
      </c>
      <c r="S598" s="225">
        <v>0</v>
      </c>
      <c r="T598" s="226">
        <f>S598*H598</f>
        <v>0</v>
      </c>
      <c r="AR598" s="17" t="s">
        <v>347</v>
      </c>
      <c r="AT598" s="17" t="s">
        <v>228</v>
      </c>
      <c r="AU598" s="17" t="s">
        <v>77</v>
      </c>
      <c r="AY598" s="17" t="s">
        <v>154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7" t="s">
        <v>75</v>
      </c>
      <c r="BK598" s="227">
        <f>ROUND(I598*H598,2)</f>
        <v>0</v>
      </c>
      <c r="BL598" s="17" t="s">
        <v>249</v>
      </c>
      <c r="BM598" s="17" t="s">
        <v>653</v>
      </c>
    </row>
    <row r="599" spans="2:65" s="1" customFormat="1" ht="16.5" customHeight="1">
      <c r="B599" s="38"/>
      <c r="C599" s="216" t="s">
        <v>654</v>
      </c>
      <c r="D599" s="216" t="s">
        <v>156</v>
      </c>
      <c r="E599" s="217" t="s">
        <v>655</v>
      </c>
      <c r="F599" s="218" t="s">
        <v>656</v>
      </c>
      <c r="G599" s="219" t="s">
        <v>196</v>
      </c>
      <c r="H599" s="220">
        <v>15.625</v>
      </c>
      <c r="I599" s="221"/>
      <c r="J599" s="222">
        <f>ROUND(I599*H599,2)</f>
        <v>0</v>
      </c>
      <c r="K599" s="218" t="s">
        <v>160</v>
      </c>
      <c r="L599" s="43"/>
      <c r="M599" s="223" t="s">
        <v>1</v>
      </c>
      <c r="N599" s="224" t="s">
        <v>38</v>
      </c>
      <c r="O599" s="79"/>
      <c r="P599" s="225">
        <f>O599*H599</f>
        <v>0</v>
      </c>
      <c r="Q599" s="225">
        <v>0</v>
      </c>
      <c r="R599" s="225">
        <f>Q599*H599</f>
        <v>0</v>
      </c>
      <c r="S599" s="225">
        <v>0</v>
      </c>
      <c r="T599" s="226">
        <f>S599*H599</f>
        <v>0</v>
      </c>
      <c r="AR599" s="17" t="s">
        <v>249</v>
      </c>
      <c r="AT599" s="17" t="s">
        <v>156</v>
      </c>
      <c r="AU599" s="17" t="s">
        <v>77</v>
      </c>
      <c r="AY599" s="17" t="s">
        <v>154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17" t="s">
        <v>75</v>
      </c>
      <c r="BK599" s="227">
        <f>ROUND(I599*H599,2)</f>
        <v>0</v>
      </c>
      <c r="BL599" s="17" t="s">
        <v>249</v>
      </c>
      <c r="BM599" s="17" t="s">
        <v>657</v>
      </c>
    </row>
    <row r="600" spans="2:63" s="11" customFormat="1" ht="22.8" customHeight="1">
      <c r="B600" s="200"/>
      <c r="C600" s="201"/>
      <c r="D600" s="202" t="s">
        <v>66</v>
      </c>
      <c r="E600" s="214" t="s">
        <v>658</v>
      </c>
      <c r="F600" s="214" t="s">
        <v>659</v>
      </c>
      <c r="G600" s="201"/>
      <c r="H600" s="201"/>
      <c r="I600" s="204"/>
      <c r="J600" s="215">
        <f>BK600</f>
        <v>0</v>
      </c>
      <c r="K600" s="201"/>
      <c r="L600" s="206"/>
      <c r="M600" s="207"/>
      <c r="N600" s="208"/>
      <c r="O600" s="208"/>
      <c r="P600" s="209">
        <f>SUM(P601:P633)</f>
        <v>0</v>
      </c>
      <c r="Q600" s="208"/>
      <c r="R600" s="209">
        <f>SUM(R601:R633)</f>
        <v>5.3696223000000005</v>
      </c>
      <c r="S600" s="208"/>
      <c r="T600" s="210">
        <f>SUM(T601:T633)</f>
        <v>0</v>
      </c>
      <c r="AR600" s="211" t="s">
        <v>77</v>
      </c>
      <c r="AT600" s="212" t="s">
        <v>66</v>
      </c>
      <c r="AU600" s="212" t="s">
        <v>75</v>
      </c>
      <c r="AY600" s="211" t="s">
        <v>154</v>
      </c>
      <c r="BK600" s="213">
        <f>SUM(BK601:BK633)</f>
        <v>0</v>
      </c>
    </row>
    <row r="601" spans="2:65" s="1" customFormat="1" ht="16.5" customHeight="1">
      <c r="B601" s="38"/>
      <c r="C601" s="216" t="s">
        <v>660</v>
      </c>
      <c r="D601" s="216" t="s">
        <v>156</v>
      </c>
      <c r="E601" s="217" t="s">
        <v>661</v>
      </c>
      <c r="F601" s="218" t="s">
        <v>662</v>
      </c>
      <c r="G601" s="219" t="s">
        <v>203</v>
      </c>
      <c r="H601" s="220">
        <v>1323.56</v>
      </c>
      <c r="I601" s="221"/>
      <c r="J601" s="222">
        <f>ROUND(I601*H601,2)</f>
        <v>0</v>
      </c>
      <c r="K601" s="218" t="s">
        <v>160</v>
      </c>
      <c r="L601" s="43"/>
      <c r="M601" s="223" t="s">
        <v>1</v>
      </c>
      <c r="N601" s="224" t="s">
        <v>38</v>
      </c>
      <c r="O601" s="79"/>
      <c r="P601" s="225">
        <f>O601*H601</f>
        <v>0</v>
      </c>
      <c r="Q601" s="225">
        <v>0</v>
      </c>
      <c r="R601" s="225">
        <f>Q601*H601</f>
        <v>0</v>
      </c>
      <c r="S601" s="225">
        <v>0</v>
      </c>
      <c r="T601" s="226">
        <f>S601*H601</f>
        <v>0</v>
      </c>
      <c r="AR601" s="17" t="s">
        <v>249</v>
      </c>
      <c r="AT601" s="17" t="s">
        <v>156</v>
      </c>
      <c r="AU601" s="17" t="s">
        <v>77</v>
      </c>
      <c r="AY601" s="17" t="s">
        <v>154</v>
      </c>
      <c r="BE601" s="227">
        <f>IF(N601="základní",J601,0)</f>
        <v>0</v>
      </c>
      <c r="BF601" s="227">
        <f>IF(N601="snížená",J601,0)</f>
        <v>0</v>
      </c>
      <c r="BG601" s="227">
        <f>IF(N601="zákl. přenesená",J601,0)</f>
        <v>0</v>
      </c>
      <c r="BH601" s="227">
        <f>IF(N601="sníž. přenesená",J601,0)</f>
        <v>0</v>
      </c>
      <c r="BI601" s="227">
        <f>IF(N601="nulová",J601,0)</f>
        <v>0</v>
      </c>
      <c r="BJ601" s="17" t="s">
        <v>75</v>
      </c>
      <c r="BK601" s="227">
        <f>ROUND(I601*H601,2)</f>
        <v>0</v>
      </c>
      <c r="BL601" s="17" t="s">
        <v>249</v>
      </c>
      <c r="BM601" s="17" t="s">
        <v>663</v>
      </c>
    </row>
    <row r="602" spans="2:51" s="12" customFormat="1" ht="12">
      <c r="B602" s="228"/>
      <c r="C602" s="229"/>
      <c r="D602" s="230" t="s">
        <v>172</v>
      </c>
      <c r="E602" s="231" t="s">
        <v>1</v>
      </c>
      <c r="F602" s="232" t="s">
        <v>495</v>
      </c>
      <c r="G602" s="229"/>
      <c r="H602" s="231" t="s">
        <v>1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172</v>
      </c>
      <c r="AU602" s="238" t="s">
        <v>77</v>
      </c>
      <c r="AV602" s="12" t="s">
        <v>75</v>
      </c>
      <c r="AW602" s="12" t="s">
        <v>30</v>
      </c>
      <c r="AX602" s="12" t="s">
        <v>67</v>
      </c>
      <c r="AY602" s="238" t="s">
        <v>154</v>
      </c>
    </row>
    <row r="603" spans="2:51" s="12" customFormat="1" ht="12">
      <c r="B603" s="228"/>
      <c r="C603" s="229"/>
      <c r="D603" s="230" t="s">
        <v>172</v>
      </c>
      <c r="E603" s="231" t="s">
        <v>1</v>
      </c>
      <c r="F603" s="232" t="s">
        <v>664</v>
      </c>
      <c r="G603" s="229"/>
      <c r="H603" s="231" t="s">
        <v>1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172</v>
      </c>
      <c r="AU603" s="238" t="s">
        <v>77</v>
      </c>
      <c r="AV603" s="12" t="s">
        <v>75</v>
      </c>
      <c r="AW603" s="12" t="s">
        <v>30</v>
      </c>
      <c r="AX603" s="12" t="s">
        <v>67</v>
      </c>
      <c r="AY603" s="238" t="s">
        <v>154</v>
      </c>
    </row>
    <row r="604" spans="2:51" s="13" customFormat="1" ht="12">
      <c r="B604" s="239"/>
      <c r="C604" s="240"/>
      <c r="D604" s="230" t="s">
        <v>172</v>
      </c>
      <c r="E604" s="241" t="s">
        <v>1</v>
      </c>
      <c r="F604" s="242" t="s">
        <v>665</v>
      </c>
      <c r="G604" s="240"/>
      <c r="H604" s="243">
        <v>1220.1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AT604" s="249" t="s">
        <v>172</v>
      </c>
      <c r="AU604" s="249" t="s">
        <v>77</v>
      </c>
      <c r="AV604" s="13" t="s">
        <v>77</v>
      </c>
      <c r="AW604" s="13" t="s">
        <v>30</v>
      </c>
      <c r="AX604" s="13" t="s">
        <v>67</v>
      </c>
      <c r="AY604" s="249" t="s">
        <v>154</v>
      </c>
    </row>
    <row r="605" spans="2:51" s="12" customFormat="1" ht="12">
      <c r="B605" s="228"/>
      <c r="C605" s="229"/>
      <c r="D605" s="230" t="s">
        <v>172</v>
      </c>
      <c r="E605" s="231" t="s">
        <v>1</v>
      </c>
      <c r="F605" s="232" t="s">
        <v>666</v>
      </c>
      <c r="G605" s="229"/>
      <c r="H605" s="231" t="s">
        <v>1</v>
      </c>
      <c r="I605" s="233"/>
      <c r="J605" s="229"/>
      <c r="K605" s="229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172</v>
      </c>
      <c r="AU605" s="238" t="s">
        <v>77</v>
      </c>
      <c r="AV605" s="12" t="s">
        <v>75</v>
      </c>
      <c r="AW605" s="12" t="s">
        <v>30</v>
      </c>
      <c r="AX605" s="12" t="s">
        <v>67</v>
      </c>
      <c r="AY605" s="238" t="s">
        <v>154</v>
      </c>
    </row>
    <row r="606" spans="2:51" s="13" customFormat="1" ht="12">
      <c r="B606" s="239"/>
      <c r="C606" s="240"/>
      <c r="D606" s="230" t="s">
        <v>172</v>
      </c>
      <c r="E606" s="241" t="s">
        <v>1</v>
      </c>
      <c r="F606" s="242" t="s">
        <v>667</v>
      </c>
      <c r="G606" s="240"/>
      <c r="H606" s="243">
        <v>103.46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AT606" s="249" t="s">
        <v>172</v>
      </c>
      <c r="AU606" s="249" t="s">
        <v>77</v>
      </c>
      <c r="AV606" s="13" t="s">
        <v>77</v>
      </c>
      <c r="AW606" s="13" t="s">
        <v>30</v>
      </c>
      <c r="AX606" s="13" t="s">
        <v>67</v>
      </c>
      <c r="AY606" s="249" t="s">
        <v>154</v>
      </c>
    </row>
    <row r="607" spans="2:51" s="14" customFormat="1" ht="12">
      <c r="B607" s="250"/>
      <c r="C607" s="251"/>
      <c r="D607" s="230" t="s">
        <v>172</v>
      </c>
      <c r="E607" s="252" t="s">
        <v>1</v>
      </c>
      <c r="F607" s="253" t="s">
        <v>175</v>
      </c>
      <c r="G607" s="251"/>
      <c r="H607" s="254">
        <v>1323.56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AT607" s="260" t="s">
        <v>172</v>
      </c>
      <c r="AU607" s="260" t="s">
        <v>77</v>
      </c>
      <c r="AV607" s="14" t="s">
        <v>161</v>
      </c>
      <c r="AW607" s="14" t="s">
        <v>30</v>
      </c>
      <c r="AX607" s="14" t="s">
        <v>75</v>
      </c>
      <c r="AY607" s="260" t="s">
        <v>154</v>
      </c>
    </row>
    <row r="608" spans="2:65" s="1" customFormat="1" ht="16.5" customHeight="1">
      <c r="B608" s="38"/>
      <c r="C608" s="261" t="s">
        <v>668</v>
      </c>
      <c r="D608" s="261" t="s">
        <v>228</v>
      </c>
      <c r="E608" s="262" t="s">
        <v>669</v>
      </c>
      <c r="F608" s="263" t="s">
        <v>670</v>
      </c>
      <c r="G608" s="264" t="s">
        <v>203</v>
      </c>
      <c r="H608" s="265">
        <v>1522.094</v>
      </c>
      <c r="I608" s="266"/>
      <c r="J608" s="267">
        <f>ROUND(I608*H608,2)</f>
        <v>0</v>
      </c>
      <c r="K608" s="263" t="s">
        <v>160</v>
      </c>
      <c r="L608" s="268"/>
      <c r="M608" s="269" t="s">
        <v>1</v>
      </c>
      <c r="N608" s="270" t="s">
        <v>38</v>
      </c>
      <c r="O608" s="79"/>
      <c r="P608" s="225">
        <f>O608*H608</f>
        <v>0</v>
      </c>
      <c r="Q608" s="225">
        <v>0.003</v>
      </c>
      <c r="R608" s="225">
        <f>Q608*H608</f>
        <v>4.566282</v>
      </c>
      <c r="S608" s="225">
        <v>0</v>
      </c>
      <c r="T608" s="226">
        <f>S608*H608</f>
        <v>0</v>
      </c>
      <c r="AR608" s="17" t="s">
        <v>347</v>
      </c>
      <c r="AT608" s="17" t="s">
        <v>228</v>
      </c>
      <c r="AU608" s="17" t="s">
        <v>77</v>
      </c>
      <c r="AY608" s="17" t="s">
        <v>154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17" t="s">
        <v>75</v>
      </c>
      <c r="BK608" s="227">
        <f>ROUND(I608*H608,2)</f>
        <v>0</v>
      </c>
      <c r="BL608" s="17" t="s">
        <v>249</v>
      </c>
      <c r="BM608" s="17" t="s">
        <v>671</v>
      </c>
    </row>
    <row r="609" spans="2:51" s="13" customFormat="1" ht="12">
      <c r="B609" s="239"/>
      <c r="C609" s="240"/>
      <c r="D609" s="230" t="s">
        <v>172</v>
      </c>
      <c r="E609" s="240"/>
      <c r="F609" s="242" t="s">
        <v>672</v>
      </c>
      <c r="G609" s="240"/>
      <c r="H609" s="243">
        <v>1522.094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AT609" s="249" t="s">
        <v>172</v>
      </c>
      <c r="AU609" s="249" t="s">
        <v>77</v>
      </c>
      <c r="AV609" s="13" t="s">
        <v>77</v>
      </c>
      <c r="AW609" s="13" t="s">
        <v>4</v>
      </c>
      <c r="AX609" s="13" t="s">
        <v>75</v>
      </c>
      <c r="AY609" s="249" t="s">
        <v>154</v>
      </c>
    </row>
    <row r="610" spans="2:65" s="1" customFormat="1" ht="16.5" customHeight="1">
      <c r="B610" s="38"/>
      <c r="C610" s="216" t="s">
        <v>673</v>
      </c>
      <c r="D610" s="216" t="s">
        <v>156</v>
      </c>
      <c r="E610" s="217" t="s">
        <v>674</v>
      </c>
      <c r="F610" s="218" t="s">
        <v>675</v>
      </c>
      <c r="G610" s="219" t="s">
        <v>203</v>
      </c>
      <c r="H610" s="220">
        <v>1323.56</v>
      </c>
      <c r="I610" s="221"/>
      <c r="J610" s="222">
        <f>ROUND(I610*H610,2)</f>
        <v>0</v>
      </c>
      <c r="K610" s="218" t="s">
        <v>160</v>
      </c>
      <c r="L610" s="43"/>
      <c r="M610" s="223" t="s">
        <v>1</v>
      </c>
      <c r="N610" s="224" t="s">
        <v>38</v>
      </c>
      <c r="O610" s="79"/>
      <c r="P610" s="225">
        <f>O610*H610</f>
        <v>0</v>
      </c>
      <c r="Q610" s="225">
        <v>0</v>
      </c>
      <c r="R610" s="225">
        <f>Q610*H610</f>
        <v>0</v>
      </c>
      <c r="S610" s="225">
        <v>0</v>
      </c>
      <c r="T610" s="226">
        <f>S610*H610</f>
        <v>0</v>
      </c>
      <c r="AR610" s="17" t="s">
        <v>249</v>
      </c>
      <c r="AT610" s="17" t="s">
        <v>156</v>
      </c>
      <c r="AU610" s="17" t="s">
        <v>77</v>
      </c>
      <c r="AY610" s="17" t="s">
        <v>154</v>
      </c>
      <c r="BE610" s="227">
        <f>IF(N610="základní",J610,0)</f>
        <v>0</v>
      </c>
      <c r="BF610" s="227">
        <f>IF(N610="snížená",J610,0)</f>
        <v>0</v>
      </c>
      <c r="BG610" s="227">
        <f>IF(N610="zákl. přenesená",J610,0)</f>
        <v>0</v>
      </c>
      <c r="BH610" s="227">
        <f>IF(N610="sníž. přenesená",J610,0)</f>
        <v>0</v>
      </c>
      <c r="BI610" s="227">
        <f>IF(N610="nulová",J610,0)</f>
        <v>0</v>
      </c>
      <c r="BJ610" s="17" t="s">
        <v>75</v>
      </c>
      <c r="BK610" s="227">
        <f>ROUND(I610*H610,2)</f>
        <v>0</v>
      </c>
      <c r="BL610" s="17" t="s">
        <v>249</v>
      </c>
      <c r="BM610" s="17" t="s">
        <v>676</v>
      </c>
    </row>
    <row r="611" spans="2:51" s="12" customFormat="1" ht="12">
      <c r="B611" s="228"/>
      <c r="C611" s="229"/>
      <c r="D611" s="230" t="s">
        <v>172</v>
      </c>
      <c r="E611" s="231" t="s">
        <v>1</v>
      </c>
      <c r="F611" s="232" t="s">
        <v>677</v>
      </c>
      <c r="G611" s="229"/>
      <c r="H611" s="231" t="s">
        <v>1</v>
      </c>
      <c r="I611" s="233"/>
      <c r="J611" s="229"/>
      <c r="K611" s="229"/>
      <c r="L611" s="234"/>
      <c r="M611" s="235"/>
      <c r="N611" s="236"/>
      <c r="O611" s="236"/>
      <c r="P611" s="236"/>
      <c r="Q611" s="236"/>
      <c r="R611" s="236"/>
      <c r="S611" s="236"/>
      <c r="T611" s="237"/>
      <c r="AT611" s="238" t="s">
        <v>172</v>
      </c>
      <c r="AU611" s="238" t="s">
        <v>77</v>
      </c>
      <c r="AV611" s="12" t="s">
        <v>75</v>
      </c>
      <c r="AW611" s="12" t="s">
        <v>30</v>
      </c>
      <c r="AX611" s="12" t="s">
        <v>67</v>
      </c>
      <c r="AY611" s="238" t="s">
        <v>154</v>
      </c>
    </row>
    <row r="612" spans="2:51" s="12" customFormat="1" ht="12">
      <c r="B612" s="228"/>
      <c r="C612" s="229"/>
      <c r="D612" s="230" t="s">
        <v>172</v>
      </c>
      <c r="E612" s="231" t="s">
        <v>1</v>
      </c>
      <c r="F612" s="232" t="s">
        <v>678</v>
      </c>
      <c r="G612" s="229"/>
      <c r="H612" s="231" t="s">
        <v>1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172</v>
      </c>
      <c r="AU612" s="238" t="s">
        <v>77</v>
      </c>
      <c r="AV612" s="12" t="s">
        <v>75</v>
      </c>
      <c r="AW612" s="12" t="s">
        <v>30</v>
      </c>
      <c r="AX612" s="12" t="s">
        <v>67</v>
      </c>
      <c r="AY612" s="238" t="s">
        <v>154</v>
      </c>
    </row>
    <row r="613" spans="2:51" s="12" customFormat="1" ht="12">
      <c r="B613" s="228"/>
      <c r="C613" s="229"/>
      <c r="D613" s="230" t="s">
        <v>172</v>
      </c>
      <c r="E613" s="231" t="s">
        <v>1</v>
      </c>
      <c r="F613" s="232" t="s">
        <v>664</v>
      </c>
      <c r="G613" s="229"/>
      <c r="H613" s="231" t="s">
        <v>1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172</v>
      </c>
      <c r="AU613" s="238" t="s">
        <v>77</v>
      </c>
      <c r="AV613" s="12" t="s">
        <v>75</v>
      </c>
      <c r="AW613" s="12" t="s">
        <v>30</v>
      </c>
      <c r="AX613" s="12" t="s">
        <v>67</v>
      </c>
      <c r="AY613" s="238" t="s">
        <v>154</v>
      </c>
    </row>
    <row r="614" spans="2:51" s="13" customFormat="1" ht="12">
      <c r="B614" s="239"/>
      <c r="C614" s="240"/>
      <c r="D614" s="230" t="s">
        <v>172</v>
      </c>
      <c r="E614" s="241" t="s">
        <v>1</v>
      </c>
      <c r="F614" s="242" t="s">
        <v>665</v>
      </c>
      <c r="G614" s="240"/>
      <c r="H614" s="243">
        <v>1220.1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AT614" s="249" t="s">
        <v>172</v>
      </c>
      <c r="AU614" s="249" t="s">
        <v>77</v>
      </c>
      <c r="AV614" s="13" t="s">
        <v>77</v>
      </c>
      <c r="AW614" s="13" t="s">
        <v>30</v>
      </c>
      <c r="AX614" s="13" t="s">
        <v>67</v>
      </c>
      <c r="AY614" s="249" t="s">
        <v>154</v>
      </c>
    </row>
    <row r="615" spans="2:51" s="12" customFormat="1" ht="12">
      <c r="B615" s="228"/>
      <c r="C615" s="229"/>
      <c r="D615" s="230" t="s">
        <v>172</v>
      </c>
      <c r="E615" s="231" t="s">
        <v>1</v>
      </c>
      <c r="F615" s="232" t="s">
        <v>666</v>
      </c>
      <c r="G615" s="229"/>
      <c r="H615" s="231" t="s">
        <v>1</v>
      </c>
      <c r="I615" s="233"/>
      <c r="J615" s="229"/>
      <c r="K615" s="229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172</v>
      </c>
      <c r="AU615" s="238" t="s">
        <v>77</v>
      </c>
      <c r="AV615" s="12" t="s">
        <v>75</v>
      </c>
      <c r="AW615" s="12" t="s">
        <v>30</v>
      </c>
      <c r="AX615" s="12" t="s">
        <v>67</v>
      </c>
      <c r="AY615" s="238" t="s">
        <v>154</v>
      </c>
    </row>
    <row r="616" spans="2:51" s="13" customFormat="1" ht="12">
      <c r="B616" s="239"/>
      <c r="C616" s="240"/>
      <c r="D616" s="230" t="s">
        <v>172</v>
      </c>
      <c r="E616" s="241" t="s">
        <v>1</v>
      </c>
      <c r="F616" s="242" t="s">
        <v>667</v>
      </c>
      <c r="G616" s="240"/>
      <c r="H616" s="243">
        <v>103.46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AT616" s="249" t="s">
        <v>172</v>
      </c>
      <c r="AU616" s="249" t="s">
        <v>77</v>
      </c>
      <c r="AV616" s="13" t="s">
        <v>77</v>
      </c>
      <c r="AW616" s="13" t="s">
        <v>30</v>
      </c>
      <c r="AX616" s="13" t="s">
        <v>67</v>
      </c>
      <c r="AY616" s="249" t="s">
        <v>154</v>
      </c>
    </row>
    <row r="617" spans="2:51" s="14" customFormat="1" ht="12">
      <c r="B617" s="250"/>
      <c r="C617" s="251"/>
      <c r="D617" s="230" t="s">
        <v>172</v>
      </c>
      <c r="E617" s="252" t="s">
        <v>1</v>
      </c>
      <c r="F617" s="253" t="s">
        <v>175</v>
      </c>
      <c r="G617" s="251"/>
      <c r="H617" s="254">
        <v>1323.56</v>
      </c>
      <c r="I617" s="255"/>
      <c r="J617" s="251"/>
      <c r="K617" s="251"/>
      <c r="L617" s="256"/>
      <c r="M617" s="257"/>
      <c r="N617" s="258"/>
      <c r="O617" s="258"/>
      <c r="P617" s="258"/>
      <c r="Q617" s="258"/>
      <c r="R617" s="258"/>
      <c r="S617" s="258"/>
      <c r="T617" s="259"/>
      <c r="AT617" s="260" t="s">
        <v>172</v>
      </c>
      <c r="AU617" s="260" t="s">
        <v>77</v>
      </c>
      <c r="AV617" s="14" t="s">
        <v>161</v>
      </c>
      <c r="AW617" s="14" t="s">
        <v>30</v>
      </c>
      <c r="AX617" s="14" t="s">
        <v>75</v>
      </c>
      <c r="AY617" s="260" t="s">
        <v>154</v>
      </c>
    </row>
    <row r="618" spans="2:65" s="1" customFormat="1" ht="16.5" customHeight="1">
      <c r="B618" s="38"/>
      <c r="C618" s="261" t="s">
        <v>679</v>
      </c>
      <c r="D618" s="261" t="s">
        <v>228</v>
      </c>
      <c r="E618" s="262" t="s">
        <v>680</v>
      </c>
      <c r="F618" s="263" t="s">
        <v>681</v>
      </c>
      <c r="G618" s="264" t="s">
        <v>203</v>
      </c>
      <c r="H618" s="265">
        <v>1527.267</v>
      </c>
      <c r="I618" s="266"/>
      <c r="J618" s="267">
        <f>ROUND(I618*H618,2)</f>
        <v>0</v>
      </c>
      <c r="K618" s="263" t="s">
        <v>160</v>
      </c>
      <c r="L618" s="268"/>
      <c r="M618" s="269" t="s">
        <v>1</v>
      </c>
      <c r="N618" s="270" t="s">
        <v>38</v>
      </c>
      <c r="O618" s="79"/>
      <c r="P618" s="225">
        <f>O618*H618</f>
        <v>0</v>
      </c>
      <c r="Q618" s="225">
        <v>0.0005</v>
      </c>
      <c r="R618" s="225">
        <f>Q618*H618</f>
        <v>0.7636335000000001</v>
      </c>
      <c r="S618" s="225">
        <v>0</v>
      </c>
      <c r="T618" s="226">
        <f>S618*H618</f>
        <v>0</v>
      </c>
      <c r="AR618" s="17" t="s">
        <v>347</v>
      </c>
      <c r="AT618" s="17" t="s">
        <v>228</v>
      </c>
      <c r="AU618" s="17" t="s">
        <v>77</v>
      </c>
      <c r="AY618" s="17" t="s">
        <v>154</v>
      </c>
      <c r="BE618" s="227">
        <f>IF(N618="základní",J618,0)</f>
        <v>0</v>
      </c>
      <c r="BF618" s="227">
        <f>IF(N618="snížená",J618,0)</f>
        <v>0</v>
      </c>
      <c r="BG618" s="227">
        <f>IF(N618="zákl. přenesená",J618,0)</f>
        <v>0</v>
      </c>
      <c r="BH618" s="227">
        <f>IF(N618="sníž. přenesená",J618,0)</f>
        <v>0</v>
      </c>
      <c r="BI618" s="227">
        <f>IF(N618="nulová",J618,0)</f>
        <v>0</v>
      </c>
      <c r="BJ618" s="17" t="s">
        <v>75</v>
      </c>
      <c r="BK618" s="227">
        <f>ROUND(I618*H618,2)</f>
        <v>0</v>
      </c>
      <c r="BL618" s="17" t="s">
        <v>249</v>
      </c>
      <c r="BM618" s="17" t="s">
        <v>682</v>
      </c>
    </row>
    <row r="619" spans="2:51" s="12" customFormat="1" ht="12">
      <c r="B619" s="228"/>
      <c r="C619" s="229"/>
      <c r="D619" s="230" t="s">
        <v>172</v>
      </c>
      <c r="E619" s="231" t="s">
        <v>1</v>
      </c>
      <c r="F619" s="232" t="s">
        <v>677</v>
      </c>
      <c r="G619" s="229"/>
      <c r="H619" s="231" t="s">
        <v>1</v>
      </c>
      <c r="I619" s="233"/>
      <c r="J619" s="229"/>
      <c r="K619" s="229"/>
      <c r="L619" s="234"/>
      <c r="M619" s="235"/>
      <c r="N619" s="236"/>
      <c r="O619" s="236"/>
      <c r="P619" s="236"/>
      <c r="Q619" s="236"/>
      <c r="R619" s="236"/>
      <c r="S619" s="236"/>
      <c r="T619" s="237"/>
      <c r="AT619" s="238" t="s">
        <v>172</v>
      </c>
      <c r="AU619" s="238" t="s">
        <v>77</v>
      </c>
      <c r="AV619" s="12" t="s">
        <v>75</v>
      </c>
      <c r="AW619" s="12" t="s">
        <v>30</v>
      </c>
      <c r="AX619" s="12" t="s">
        <v>67</v>
      </c>
      <c r="AY619" s="238" t="s">
        <v>154</v>
      </c>
    </row>
    <row r="620" spans="2:51" s="12" customFormat="1" ht="12">
      <c r="B620" s="228"/>
      <c r="C620" s="229"/>
      <c r="D620" s="230" t="s">
        <v>172</v>
      </c>
      <c r="E620" s="231" t="s">
        <v>1</v>
      </c>
      <c r="F620" s="232" t="s">
        <v>678</v>
      </c>
      <c r="G620" s="229"/>
      <c r="H620" s="231" t="s">
        <v>1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172</v>
      </c>
      <c r="AU620" s="238" t="s">
        <v>77</v>
      </c>
      <c r="AV620" s="12" t="s">
        <v>75</v>
      </c>
      <c r="AW620" s="12" t="s">
        <v>30</v>
      </c>
      <c r="AX620" s="12" t="s">
        <v>67</v>
      </c>
      <c r="AY620" s="238" t="s">
        <v>154</v>
      </c>
    </row>
    <row r="621" spans="2:51" s="12" customFormat="1" ht="12">
      <c r="B621" s="228"/>
      <c r="C621" s="229"/>
      <c r="D621" s="230" t="s">
        <v>172</v>
      </c>
      <c r="E621" s="231" t="s">
        <v>1</v>
      </c>
      <c r="F621" s="232" t="s">
        <v>664</v>
      </c>
      <c r="G621" s="229"/>
      <c r="H621" s="231" t="s">
        <v>1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172</v>
      </c>
      <c r="AU621" s="238" t="s">
        <v>77</v>
      </c>
      <c r="AV621" s="12" t="s">
        <v>75</v>
      </c>
      <c r="AW621" s="12" t="s">
        <v>30</v>
      </c>
      <c r="AX621" s="12" t="s">
        <v>67</v>
      </c>
      <c r="AY621" s="238" t="s">
        <v>154</v>
      </c>
    </row>
    <row r="622" spans="2:51" s="13" customFormat="1" ht="12">
      <c r="B622" s="239"/>
      <c r="C622" s="240"/>
      <c r="D622" s="230" t="s">
        <v>172</v>
      </c>
      <c r="E622" s="241" t="s">
        <v>1</v>
      </c>
      <c r="F622" s="242" t="s">
        <v>683</v>
      </c>
      <c r="G622" s="240"/>
      <c r="H622" s="243">
        <v>1403.115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AT622" s="249" t="s">
        <v>172</v>
      </c>
      <c r="AU622" s="249" t="s">
        <v>77</v>
      </c>
      <c r="AV622" s="13" t="s">
        <v>77</v>
      </c>
      <c r="AW622" s="13" t="s">
        <v>30</v>
      </c>
      <c r="AX622" s="13" t="s">
        <v>67</v>
      </c>
      <c r="AY622" s="249" t="s">
        <v>154</v>
      </c>
    </row>
    <row r="623" spans="2:51" s="12" customFormat="1" ht="12">
      <c r="B623" s="228"/>
      <c r="C623" s="229"/>
      <c r="D623" s="230" t="s">
        <v>172</v>
      </c>
      <c r="E623" s="231" t="s">
        <v>1</v>
      </c>
      <c r="F623" s="232" t="s">
        <v>666</v>
      </c>
      <c r="G623" s="229"/>
      <c r="H623" s="231" t="s">
        <v>1</v>
      </c>
      <c r="I623" s="233"/>
      <c r="J623" s="229"/>
      <c r="K623" s="229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172</v>
      </c>
      <c r="AU623" s="238" t="s">
        <v>77</v>
      </c>
      <c r="AV623" s="12" t="s">
        <v>75</v>
      </c>
      <c r="AW623" s="12" t="s">
        <v>30</v>
      </c>
      <c r="AX623" s="12" t="s">
        <v>67</v>
      </c>
      <c r="AY623" s="238" t="s">
        <v>154</v>
      </c>
    </row>
    <row r="624" spans="2:51" s="13" customFormat="1" ht="12">
      <c r="B624" s="239"/>
      <c r="C624" s="240"/>
      <c r="D624" s="230" t="s">
        <v>172</v>
      </c>
      <c r="E624" s="241" t="s">
        <v>1</v>
      </c>
      <c r="F624" s="242" t="s">
        <v>684</v>
      </c>
      <c r="G624" s="240"/>
      <c r="H624" s="243">
        <v>124.152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AT624" s="249" t="s">
        <v>172</v>
      </c>
      <c r="AU624" s="249" t="s">
        <v>77</v>
      </c>
      <c r="AV624" s="13" t="s">
        <v>77</v>
      </c>
      <c r="AW624" s="13" t="s">
        <v>30</v>
      </c>
      <c r="AX624" s="13" t="s">
        <v>67</v>
      </c>
      <c r="AY624" s="249" t="s">
        <v>154</v>
      </c>
    </row>
    <row r="625" spans="2:51" s="14" customFormat="1" ht="12">
      <c r="B625" s="250"/>
      <c r="C625" s="251"/>
      <c r="D625" s="230" t="s">
        <v>172</v>
      </c>
      <c r="E625" s="252" t="s">
        <v>1</v>
      </c>
      <c r="F625" s="253" t="s">
        <v>175</v>
      </c>
      <c r="G625" s="251"/>
      <c r="H625" s="254">
        <v>1527.267</v>
      </c>
      <c r="I625" s="255"/>
      <c r="J625" s="251"/>
      <c r="K625" s="251"/>
      <c r="L625" s="256"/>
      <c r="M625" s="257"/>
      <c r="N625" s="258"/>
      <c r="O625" s="258"/>
      <c r="P625" s="258"/>
      <c r="Q625" s="258"/>
      <c r="R625" s="258"/>
      <c r="S625" s="258"/>
      <c r="T625" s="259"/>
      <c r="AT625" s="260" t="s">
        <v>172</v>
      </c>
      <c r="AU625" s="260" t="s">
        <v>77</v>
      </c>
      <c r="AV625" s="14" t="s">
        <v>161</v>
      </c>
      <c r="AW625" s="14" t="s">
        <v>30</v>
      </c>
      <c r="AX625" s="14" t="s">
        <v>75</v>
      </c>
      <c r="AY625" s="260" t="s">
        <v>154</v>
      </c>
    </row>
    <row r="626" spans="2:65" s="1" customFormat="1" ht="22.5" customHeight="1">
      <c r="B626" s="38"/>
      <c r="C626" s="216" t="s">
        <v>685</v>
      </c>
      <c r="D626" s="216" t="s">
        <v>156</v>
      </c>
      <c r="E626" s="217" t="s">
        <v>686</v>
      </c>
      <c r="F626" s="218" t="s">
        <v>687</v>
      </c>
      <c r="G626" s="219" t="s">
        <v>203</v>
      </c>
      <c r="H626" s="220">
        <v>1323.56</v>
      </c>
      <c r="I626" s="221"/>
      <c r="J626" s="222">
        <f>ROUND(I626*H626,2)</f>
        <v>0</v>
      </c>
      <c r="K626" s="218" t="s">
        <v>1</v>
      </c>
      <c r="L626" s="43"/>
      <c r="M626" s="223" t="s">
        <v>1</v>
      </c>
      <c r="N626" s="224" t="s">
        <v>38</v>
      </c>
      <c r="O626" s="79"/>
      <c r="P626" s="225">
        <f>O626*H626</f>
        <v>0</v>
      </c>
      <c r="Q626" s="225">
        <v>3E-05</v>
      </c>
      <c r="R626" s="225">
        <f>Q626*H626</f>
        <v>0.0397068</v>
      </c>
      <c r="S626" s="225">
        <v>0</v>
      </c>
      <c r="T626" s="226">
        <f>S626*H626</f>
        <v>0</v>
      </c>
      <c r="AR626" s="17" t="s">
        <v>249</v>
      </c>
      <c r="AT626" s="17" t="s">
        <v>156</v>
      </c>
      <c r="AU626" s="17" t="s">
        <v>77</v>
      </c>
      <c r="AY626" s="17" t="s">
        <v>154</v>
      </c>
      <c r="BE626" s="227">
        <f>IF(N626="základní",J626,0)</f>
        <v>0</v>
      </c>
      <c r="BF626" s="227">
        <f>IF(N626="snížená",J626,0)</f>
        <v>0</v>
      </c>
      <c r="BG626" s="227">
        <f>IF(N626="zákl. přenesená",J626,0)</f>
        <v>0</v>
      </c>
      <c r="BH626" s="227">
        <f>IF(N626="sníž. přenesená",J626,0)</f>
        <v>0</v>
      </c>
      <c r="BI626" s="227">
        <f>IF(N626="nulová",J626,0)</f>
        <v>0</v>
      </c>
      <c r="BJ626" s="17" t="s">
        <v>75</v>
      </c>
      <c r="BK626" s="227">
        <f>ROUND(I626*H626,2)</f>
        <v>0</v>
      </c>
      <c r="BL626" s="17" t="s">
        <v>249</v>
      </c>
      <c r="BM626" s="17" t="s">
        <v>688</v>
      </c>
    </row>
    <row r="627" spans="2:51" s="12" customFormat="1" ht="12">
      <c r="B627" s="228"/>
      <c r="C627" s="229"/>
      <c r="D627" s="230" t="s">
        <v>172</v>
      </c>
      <c r="E627" s="231" t="s">
        <v>1</v>
      </c>
      <c r="F627" s="232" t="s">
        <v>495</v>
      </c>
      <c r="G627" s="229"/>
      <c r="H627" s="231" t="s">
        <v>1</v>
      </c>
      <c r="I627" s="233"/>
      <c r="J627" s="229"/>
      <c r="K627" s="229"/>
      <c r="L627" s="234"/>
      <c r="M627" s="235"/>
      <c r="N627" s="236"/>
      <c r="O627" s="236"/>
      <c r="P627" s="236"/>
      <c r="Q627" s="236"/>
      <c r="R627" s="236"/>
      <c r="S627" s="236"/>
      <c r="T627" s="237"/>
      <c r="AT627" s="238" t="s">
        <v>172</v>
      </c>
      <c r="AU627" s="238" t="s">
        <v>77</v>
      </c>
      <c r="AV627" s="12" t="s">
        <v>75</v>
      </c>
      <c r="AW627" s="12" t="s">
        <v>30</v>
      </c>
      <c r="AX627" s="12" t="s">
        <v>67</v>
      </c>
      <c r="AY627" s="238" t="s">
        <v>154</v>
      </c>
    </row>
    <row r="628" spans="2:51" s="12" customFormat="1" ht="12">
      <c r="B628" s="228"/>
      <c r="C628" s="229"/>
      <c r="D628" s="230" t="s">
        <v>172</v>
      </c>
      <c r="E628" s="231" t="s">
        <v>1</v>
      </c>
      <c r="F628" s="232" t="s">
        <v>664</v>
      </c>
      <c r="G628" s="229"/>
      <c r="H628" s="231" t="s">
        <v>1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172</v>
      </c>
      <c r="AU628" s="238" t="s">
        <v>77</v>
      </c>
      <c r="AV628" s="12" t="s">
        <v>75</v>
      </c>
      <c r="AW628" s="12" t="s">
        <v>30</v>
      </c>
      <c r="AX628" s="12" t="s">
        <v>67</v>
      </c>
      <c r="AY628" s="238" t="s">
        <v>154</v>
      </c>
    </row>
    <row r="629" spans="2:51" s="13" customFormat="1" ht="12">
      <c r="B629" s="239"/>
      <c r="C629" s="240"/>
      <c r="D629" s="230" t="s">
        <v>172</v>
      </c>
      <c r="E629" s="241" t="s">
        <v>1</v>
      </c>
      <c r="F629" s="242" t="s">
        <v>665</v>
      </c>
      <c r="G629" s="240"/>
      <c r="H629" s="243">
        <v>1220.1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AT629" s="249" t="s">
        <v>172</v>
      </c>
      <c r="AU629" s="249" t="s">
        <v>77</v>
      </c>
      <c r="AV629" s="13" t="s">
        <v>77</v>
      </c>
      <c r="AW629" s="13" t="s">
        <v>30</v>
      </c>
      <c r="AX629" s="13" t="s">
        <v>67</v>
      </c>
      <c r="AY629" s="249" t="s">
        <v>154</v>
      </c>
    </row>
    <row r="630" spans="2:51" s="12" customFormat="1" ht="12">
      <c r="B630" s="228"/>
      <c r="C630" s="229"/>
      <c r="D630" s="230" t="s">
        <v>172</v>
      </c>
      <c r="E630" s="231" t="s">
        <v>1</v>
      </c>
      <c r="F630" s="232" t="s">
        <v>666</v>
      </c>
      <c r="G630" s="229"/>
      <c r="H630" s="231" t="s">
        <v>1</v>
      </c>
      <c r="I630" s="233"/>
      <c r="J630" s="229"/>
      <c r="K630" s="229"/>
      <c r="L630" s="234"/>
      <c r="M630" s="235"/>
      <c r="N630" s="236"/>
      <c r="O630" s="236"/>
      <c r="P630" s="236"/>
      <c r="Q630" s="236"/>
      <c r="R630" s="236"/>
      <c r="S630" s="236"/>
      <c r="T630" s="237"/>
      <c r="AT630" s="238" t="s">
        <v>172</v>
      </c>
      <c r="AU630" s="238" t="s">
        <v>77</v>
      </c>
      <c r="AV630" s="12" t="s">
        <v>75</v>
      </c>
      <c r="AW630" s="12" t="s">
        <v>30</v>
      </c>
      <c r="AX630" s="12" t="s">
        <v>67</v>
      </c>
      <c r="AY630" s="238" t="s">
        <v>154</v>
      </c>
    </row>
    <row r="631" spans="2:51" s="13" customFormat="1" ht="12">
      <c r="B631" s="239"/>
      <c r="C631" s="240"/>
      <c r="D631" s="230" t="s">
        <v>172</v>
      </c>
      <c r="E631" s="241" t="s">
        <v>1</v>
      </c>
      <c r="F631" s="242" t="s">
        <v>667</v>
      </c>
      <c r="G631" s="240"/>
      <c r="H631" s="243">
        <v>103.46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AT631" s="249" t="s">
        <v>172</v>
      </c>
      <c r="AU631" s="249" t="s">
        <v>77</v>
      </c>
      <c r="AV631" s="13" t="s">
        <v>77</v>
      </c>
      <c r="AW631" s="13" t="s">
        <v>30</v>
      </c>
      <c r="AX631" s="13" t="s">
        <v>67</v>
      </c>
      <c r="AY631" s="249" t="s">
        <v>154</v>
      </c>
    </row>
    <row r="632" spans="2:51" s="14" customFormat="1" ht="12">
      <c r="B632" s="250"/>
      <c r="C632" s="251"/>
      <c r="D632" s="230" t="s">
        <v>172</v>
      </c>
      <c r="E632" s="252" t="s">
        <v>1</v>
      </c>
      <c r="F632" s="253" t="s">
        <v>175</v>
      </c>
      <c r="G632" s="251"/>
      <c r="H632" s="254">
        <v>1323.56</v>
      </c>
      <c r="I632" s="255"/>
      <c r="J632" s="251"/>
      <c r="K632" s="251"/>
      <c r="L632" s="256"/>
      <c r="M632" s="257"/>
      <c r="N632" s="258"/>
      <c r="O632" s="258"/>
      <c r="P632" s="258"/>
      <c r="Q632" s="258"/>
      <c r="R632" s="258"/>
      <c r="S632" s="258"/>
      <c r="T632" s="259"/>
      <c r="AT632" s="260" t="s">
        <v>172</v>
      </c>
      <c r="AU632" s="260" t="s">
        <v>77</v>
      </c>
      <c r="AV632" s="14" t="s">
        <v>161</v>
      </c>
      <c r="AW632" s="14" t="s">
        <v>30</v>
      </c>
      <c r="AX632" s="14" t="s">
        <v>75</v>
      </c>
      <c r="AY632" s="260" t="s">
        <v>154</v>
      </c>
    </row>
    <row r="633" spans="2:65" s="1" customFormat="1" ht="16.5" customHeight="1">
      <c r="B633" s="38"/>
      <c r="C633" s="216" t="s">
        <v>689</v>
      </c>
      <c r="D633" s="216" t="s">
        <v>156</v>
      </c>
      <c r="E633" s="217" t="s">
        <v>690</v>
      </c>
      <c r="F633" s="218" t="s">
        <v>691</v>
      </c>
      <c r="G633" s="219" t="s">
        <v>196</v>
      </c>
      <c r="H633" s="220">
        <v>5.37</v>
      </c>
      <c r="I633" s="221"/>
      <c r="J633" s="222">
        <f>ROUND(I633*H633,2)</f>
        <v>0</v>
      </c>
      <c r="K633" s="218" t="s">
        <v>160</v>
      </c>
      <c r="L633" s="43"/>
      <c r="M633" s="223" t="s">
        <v>1</v>
      </c>
      <c r="N633" s="224" t="s">
        <v>38</v>
      </c>
      <c r="O633" s="79"/>
      <c r="P633" s="225">
        <f>O633*H633</f>
        <v>0</v>
      </c>
      <c r="Q633" s="225">
        <v>0</v>
      </c>
      <c r="R633" s="225">
        <f>Q633*H633</f>
        <v>0</v>
      </c>
      <c r="S633" s="225">
        <v>0</v>
      </c>
      <c r="T633" s="226">
        <f>S633*H633</f>
        <v>0</v>
      </c>
      <c r="AR633" s="17" t="s">
        <v>249</v>
      </c>
      <c r="AT633" s="17" t="s">
        <v>156</v>
      </c>
      <c r="AU633" s="17" t="s">
        <v>77</v>
      </c>
      <c r="AY633" s="17" t="s">
        <v>154</v>
      </c>
      <c r="BE633" s="227">
        <f>IF(N633="základní",J633,0)</f>
        <v>0</v>
      </c>
      <c r="BF633" s="227">
        <f>IF(N633="snížená",J633,0)</f>
        <v>0</v>
      </c>
      <c r="BG633" s="227">
        <f>IF(N633="zákl. přenesená",J633,0)</f>
        <v>0</v>
      </c>
      <c r="BH633" s="227">
        <f>IF(N633="sníž. přenesená",J633,0)</f>
        <v>0</v>
      </c>
      <c r="BI633" s="227">
        <f>IF(N633="nulová",J633,0)</f>
        <v>0</v>
      </c>
      <c r="BJ633" s="17" t="s">
        <v>75</v>
      </c>
      <c r="BK633" s="227">
        <f>ROUND(I633*H633,2)</f>
        <v>0</v>
      </c>
      <c r="BL633" s="17" t="s">
        <v>249</v>
      </c>
      <c r="BM633" s="17" t="s">
        <v>692</v>
      </c>
    </row>
    <row r="634" spans="2:63" s="11" customFormat="1" ht="22.8" customHeight="1">
      <c r="B634" s="200"/>
      <c r="C634" s="201"/>
      <c r="D634" s="202" t="s">
        <v>66</v>
      </c>
      <c r="E634" s="214" t="s">
        <v>693</v>
      </c>
      <c r="F634" s="214" t="s">
        <v>694</v>
      </c>
      <c r="G634" s="201"/>
      <c r="H634" s="201"/>
      <c r="I634" s="204"/>
      <c r="J634" s="215">
        <f>BK634</f>
        <v>0</v>
      </c>
      <c r="K634" s="201"/>
      <c r="L634" s="206"/>
      <c r="M634" s="207"/>
      <c r="N634" s="208"/>
      <c r="O634" s="208"/>
      <c r="P634" s="209">
        <f>SUM(P635:P674)</f>
        <v>0</v>
      </c>
      <c r="Q634" s="208"/>
      <c r="R634" s="209">
        <f>SUM(R635:R674)</f>
        <v>61.3177587</v>
      </c>
      <c r="S634" s="208"/>
      <c r="T634" s="210">
        <f>SUM(T635:T674)</f>
        <v>0</v>
      </c>
      <c r="AR634" s="211" t="s">
        <v>77</v>
      </c>
      <c r="AT634" s="212" t="s">
        <v>66</v>
      </c>
      <c r="AU634" s="212" t="s">
        <v>75</v>
      </c>
      <c r="AY634" s="211" t="s">
        <v>154</v>
      </c>
      <c r="BK634" s="213">
        <f>SUM(BK635:BK674)</f>
        <v>0</v>
      </c>
    </row>
    <row r="635" spans="2:65" s="1" customFormat="1" ht="16.5" customHeight="1">
      <c r="B635" s="38"/>
      <c r="C635" s="216" t="s">
        <v>695</v>
      </c>
      <c r="D635" s="216" t="s">
        <v>156</v>
      </c>
      <c r="E635" s="217" t="s">
        <v>696</v>
      </c>
      <c r="F635" s="218" t="s">
        <v>697</v>
      </c>
      <c r="G635" s="219" t="s">
        <v>203</v>
      </c>
      <c r="H635" s="220">
        <v>666.56</v>
      </c>
      <c r="I635" s="221"/>
      <c r="J635" s="222">
        <f>ROUND(I635*H635,2)</f>
        <v>0</v>
      </c>
      <c r="K635" s="218" t="s">
        <v>160</v>
      </c>
      <c r="L635" s="43"/>
      <c r="M635" s="223" t="s">
        <v>1</v>
      </c>
      <c r="N635" s="224" t="s">
        <v>38</v>
      </c>
      <c r="O635" s="79"/>
      <c r="P635" s="225">
        <f>O635*H635</f>
        <v>0</v>
      </c>
      <c r="Q635" s="225">
        <v>0</v>
      </c>
      <c r="R635" s="225">
        <f>Q635*H635</f>
        <v>0</v>
      </c>
      <c r="S635" s="225">
        <v>0</v>
      </c>
      <c r="T635" s="226">
        <f>S635*H635</f>
        <v>0</v>
      </c>
      <c r="AR635" s="17" t="s">
        <v>249</v>
      </c>
      <c r="AT635" s="17" t="s">
        <v>156</v>
      </c>
      <c r="AU635" s="17" t="s">
        <v>77</v>
      </c>
      <c r="AY635" s="17" t="s">
        <v>154</v>
      </c>
      <c r="BE635" s="227">
        <f>IF(N635="základní",J635,0)</f>
        <v>0</v>
      </c>
      <c r="BF635" s="227">
        <f>IF(N635="snížená",J635,0)</f>
        <v>0</v>
      </c>
      <c r="BG635" s="227">
        <f>IF(N635="zákl. přenesená",J635,0)</f>
        <v>0</v>
      </c>
      <c r="BH635" s="227">
        <f>IF(N635="sníž. přenesená",J635,0)</f>
        <v>0</v>
      </c>
      <c r="BI635" s="227">
        <f>IF(N635="nulová",J635,0)</f>
        <v>0</v>
      </c>
      <c r="BJ635" s="17" t="s">
        <v>75</v>
      </c>
      <c r="BK635" s="227">
        <f>ROUND(I635*H635,2)</f>
        <v>0</v>
      </c>
      <c r="BL635" s="17" t="s">
        <v>249</v>
      </c>
      <c r="BM635" s="17" t="s">
        <v>698</v>
      </c>
    </row>
    <row r="636" spans="2:51" s="12" customFormat="1" ht="12">
      <c r="B636" s="228"/>
      <c r="C636" s="229"/>
      <c r="D636" s="230" t="s">
        <v>172</v>
      </c>
      <c r="E636" s="231" t="s">
        <v>1</v>
      </c>
      <c r="F636" s="232" t="s">
        <v>699</v>
      </c>
      <c r="G636" s="229"/>
      <c r="H636" s="231" t="s">
        <v>1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172</v>
      </c>
      <c r="AU636" s="238" t="s">
        <v>77</v>
      </c>
      <c r="AV636" s="12" t="s">
        <v>75</v>
      </c>
      <c r="AW636" s="12" t="s">
        <v>30</v>
      </c>
      <c r="AX636" s="12" t="s">
        <v>67</v>
      </c>
      <c r="AY636" s="238" t="s">
        <v>154</v>
      </c>
    </row>
    <row r="637" spans="2:51" s="12" customFormat="1" ht="12">
      <c r="B637" s="228"/>
      <c r="C637" s="229"/>
      <c r="D637" s="230" t="s">
        <v>172</v>
      </c>
      <c r="E637" s="231" t="s">
        <v>1</v>
      </c>
      <c r="F637" s="232" t="s">
        <v>495</v>
      </c>
      <c r="G637" s="229"/>
      <c r="H637" s="231" t="s">
        <v>1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172</v>
      </c>
      <c r="AU637" s="238" t="s">
        <v>77</v>
      </c>
      <c r="AV637" s="12" t="s">
        <v>75</v>
      </c>
      <c r="AW637" s="12" t="s">
        <v>30</v>
      </c>
      <c r="AX637" s="12" t="s">
        <v>67</v>
      </c>
      <c r="AY637" s="238" t="s">
        <v>154</v>
      </c>
    </row>
    <row r="638" spans="2:51" s="13" customFormat="1" ht="12">
      <c r="B638" s="239"/>
      <c r="C638" s="240"/>
      <c r="D638" s="230" t="s">
        <v>172</v>
      </c>
      <c r="E638" s="241" t="s">
        <v>1</v>
      </c>
      <c r="F638" s="242" t="s">
        <v>700</v>
      </c>
      <c r="G638" s="240"/>
      <c r="H638" s="243">
        <v>417.1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AT638" s="249" t="s">
        <v>172</v>
      </c>
      <c r="AU638" s="249" t="s">
        <v>77</v>
      </c>
      <c r="AV638" s="13" t="s">
        <v>77</v>
      </c>
      <c r="AW638" s="13" t="s">
        <v>30</v>
      </c>
      <c r="AX638" s="13" t="s">
        <v>67</v>
      </c>
      <c r="AY638" s="249" t="s">
        <v>154</v>
      </c>
    </row>
    <row r="639" spans="2:51" s="12" customFormat="1" ht="12">
      <c r="B639" s="228"/>
      <c r="C639" s="229"/>
      <c r="D639" s="230" t="s">
        <v>172</v>
      </c>
      <c r="E639" s="231" t="s">
        <v>1</v>
      </c>
      <c r="F639" s="232" t="s">
        <v>701</v>
      </c>
      <c r="G639" s="229"/>
      <c r="H639" s="231" t="s">
        <v>1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172</v>
      </c>
      <c r="AU639" s="238" t="s">
        <v>77</v>
      </c>
      <c r="AV639" s="12" t="s">
        <v>75</v>
      </c>
      <c r="AW639" s="12" t="s">
        <v>30</v>
      </c>
      <c r="AX639" s="12" t="s">
        <v>67</v>
      </c>
      <c r="AY639" s="238" t="s">
        <v>154</v>
      </c>
    </row>
    <row r="640" spans="2:51" s="13" customFormat="1" ht="12">
      <c r="B640" s="239"/>
      <c r="C640" s="240"/>
      <c r="D640" s="230" t="s">
        <v>172</v>
      </c>
      <c r="E640" s="241" t="s">
        <v>1</v>
      </c>
      <c r="F640" s="242" t="s">
        <v>702</v>
      </c>
      <c r="G640" s="240"/>
      <c r="H640" s="243">
        <v>146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172</v>
      </c>
      <c r="AU640" s="249" t="s">
        <v>77</v>
      </c>
      <c r="AV640" s="13" t="s">
        <v>77</v>
      </c>
      <c r="AW640" s="13" t="s">
        <v>30</v>
      </c>
      <c r="AX640" s="13" t="s">
        <v>67</v>
      </c>
      <c r="AY640" s="249" t="s">
        <v>154</v>
      </c>
    </row>
    <row r="641" spans="2:51" s="12" customFormat="1" ht="12">
      <c r="B641" s="228"/>
      <c r="C641" s="229"/>
      <c r="D641" s="230" t="s">
        <v>172</v>
      </c>
      <c r="E641" s="231" t="s">
        <v>1</v>
      </c>
      <c r="F641" s="232" t="s">
        <v>703</v>
      </c>
      <c r="G641" s="229"/>
      <c r="H641" s="231" t="s">
        <v>1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172</v>
      </c>
      <c r="AU641" s="238" t="s">
        <v>77</v>
      </c>
      <c r="AV641" s="12" t="s">
        <v>75</v>
      </c>
      <c r="AW641" s="12" t="s">
        <v>30</v>
      </c>
      <c r="AX641" s="12" t="s">
        <v>67</v>
      </c>
      <c r="AY641" s="238" t="s">
        <v>154</v>
      </c>
    </row>
    <row r="642" spans="2:51" s="13" customFormat="1" ht="12">
      <c r="B642" s="239"/>
      <c r="C642" s="240"/>
      <c r="D642" s="230" t="s">
        <v>172</v>
      </c>
      <c r="E642" s="241" t="s">
        <v>1</v>
      </c>
      <c r="F642" s="242" t="s">
        <v>667</v>
      </c>
      <c r="G642" s="240"/>
      <c r="H642" s="243">
        <v>103.46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AT642" s="249" t="s">
        <v>172</v>
      </c>
      <c r="AU642" s="249" t="s">
        <v>77</v>
      </c>
      <c r="AV642" s="13" t="s">
        <v>77</v>
      </c>
      <c r="AW642" s="13" t="s">
        <v>30</v>
      </c>
      <c r="AX642" s="13" t="s">
        <v>67</v>
      </c>
      <c r="AY642" s="249" t="s">
        <v>154</v>
      </c>
    </row>
    <row r="643" spans="2:51" s="14" customFormat="1" ht="12">
      <c r="B643" s="250"/>
      <c r="C643" s="251"/>
      <c r="D643" s="230" t="s">
        <v>172</v>
      </c>
      <c r="E643" s="252" t="s">
        <v>1</v>
      </c>
      <c r="F643" s="253" t="s">
        <v>175</v>
      </c>
      <c r="G643" s="251"/>
      <c r="H643" s="254">
        <v>666.56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172</v>
      </c>
      <c r="AU643" s="260" t="s">
        <v>77</v>
      </c>
      <c r="AV643" s="14" t="s">
        <v>161</v>
      </c>
      <c r="AW643" s="14" t="s">
        <v>30</v>
      </c>
      <c r="AX643" s="14" t="s">
        <v>75</v>
      </c>
      <c r="AY643" s="260" t="s">
        <v>154</v>
      </c>
    </row>
    <row r="644" spans="2:65" s="1" customFormat="1" ht="16.5" customHeight="1">
      <c r="B644" s="38"/>
      <c r="C644" s="261" t="s">
        <v>704</v>
      </c>
      <c r="D644" s="261" t="s">
        <v>228</v>
      </c>
      <c r="E644" s="262" t="s">
        <v>705</v>
      </c>
      <c r="F644" s="263" t="s">
        <v>706</v>
      </c>
      <c r="G644" s="264" t="s">
        <v>203</v>
      </c>
      <c r="H644" s="265">
        <v>437.955</v>
      </c>
      <c r="I644" s="266"/>
      <c r="J644" s="267">
        <f>ROUND(I644*H644,2)</f>
        <v>0</v>
      </c>
      <c r="K644" s="263" t="s">
        <v>160</v>
      </c>
      <c r="L644" s="268"/>
      <c r="M644" s="269" t="s">
        <v>1</v>
      </c>
      <c r="N644" s="270" t="s">
        <v>38</v>
      </c>
      <c r="O644" s="79"/>
      <c r="P644" s="225">
        <f>O644*H644</f>
        <v>0</v>
      </c>
      <c r="Q644" s="225">
        <v>0.0009</v>
      </c>
      <c r="R644" s="225">
        <f>Q644*H644</f>
        <v>0.3941595</v>
      </c>
      <c r="S644" s="225">
        <v>0</v>
      </c>
      <c r="T644" s="226">
        <f>S644*H644</f>
        <v>0</v>
      </c>
      <c r="AR644" s="17" t="s">
        <v>347</v>
      </c>
      <c r="AT644" s="17" t="s">
        <v>228</v>
      </c>
      <c r="AU644" s="17" t="s">
        <v>77</v>
      </c>
      <c r="AY644" s="17" t="s">
        <v>154</v>
      </c>
      <c r="BE644" s="227">
        <f>IF(N644="základní",J644,0)</f>
        <v>0</v>
      </c>
      <c r="BF644" s="227">
        <f>IF(N644="snížená",J644,0)</f>
        <v>0</v>
      </c>
      <c r="BG644" s="227">
        <f>IF(N644="zákl. přenesená",J644,0)</f>
        <v>0</v>
      </c>
      <c r="BH644" s="227">
        <f>IF(N644="sníž. přenesená",J644,0)</f>
        <v>0</v>
      </c>
      <c r="BI644" s="227">
        <f>IF(N644="nulová",J644,0)</f>
        <v>0</v>
      </c>
      <c r="BJ644" s="17" t="s">
        <v>75</v>
      </c>
      <c r="BK644" s="227">
        <f>ROUND(I644*H644,2)</f>
        <v>0</v>
      </c>
      <c r="BL644" s="17" t="s">
        <v>249</v>
      </c>
      <c r="BM644" s="17" t="s">
        <v>707</v>
      </c>
    </row>
    <row r="645" spans="2:51" s="12" customFormat="1" ht="12">
      <c r="B645" s="228"/>
      <c r="C645" s="229"/>
      <c r="D645" s="230" t="s">
        <v>172</v>
      </c>
      <c r="E645" s="231" t="s">
        <v>1</v>
      </c>
      <c r="F645" s="232" t="s">
        <v>699</v>
      </c>
      <c r="G645" s="229"/>
      <c r="H645" s="231" t="s">
        <v>1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172</v>
      </c>
      <c r="AU645" s="238" t="s">
        <v>77</v>
      </c>
      <c r="AV645" s="12" t="s">
        <v>75</v>
      </c>
      <c r="AW645" s="12" t="s">
        <v>30</v>
      </c>
      <c r="AX645" s="12" t="s">
        <v>67</v>
      </c>
      <c r="AY645" s="238" t="s">
        <v>154</v>
      </c>
    </row>
    <row r="646" spans="2:51" s="12" customFormat="1" ht="12">
      <c r="B646" s="228"/>
      <c r="C646" s="229"/>
      <c r="D646" s="230" t="s">
        <v>172</v>
      </c>
      <c r="E646" s="231" t="s">
        <v>1</v>
      </c>
      <c r="F646" s="232" t="s">
        <v>495</v>
      </c>
      <c r="G646" s="229"/>
      <c r="H646" s="231" t="s">
        <v>1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172</v>
      </c>
      <c r="AU646" s="238" t="s">
        <v>77</v>
      </c>
      <c r="AV646" s="12" t="s">
        <v>75</v>
      </c>
      <c r="AW646" s="12" t="s">
        <v>30</v>
      </c>
      <c r="AX646" s="12" t="s">
        <v>67</v>
      </c>
      <c r="AY646" s="238" t="s">
        <v>154</v>
      </c>
    </row>
    <row r="647" spans="2:51" s="13" customFormat="1" ht="12">
      <c r="B647" s="239"/>
      <c r="C647" s="240"/>
      <c r="D647" s="230" t="s">
        <v>172</v>
      </c>
      <c r="E647" s="241" t="s">
        <v>1</v>
      </c>
      <c r="F647" s="242" t="s">
        <v>708</v>
      </c>
      <c r="G647" s="240"/>
      <c r="H647" s="243">
        <v>437.955</v>
      </c>
      <c r="I647" s="244"/>
      <c r="J647" s="240"/>
      <c r="K647" s="240"/>
      <c r="L647" s="245"/>
      <c r="M647" s="246"/>
      <c r="N647" s="247"/>
      <c r="O647" s="247"/>
      <c r="P647" s="247"/>
      <c r="Q647" s="247"/>
      <c r="R647" s="247"/>
      <c r="S647" s="247"/>
      <c r="T647" s="248"/>
      <c r="AT647" s="249" t="s">
        <v>172</v>
      </c>
      <c r="AU647" s="249" t="s">
        <v>77</v>
      </c>
      <c r="AV647" s="13" t="s">
        <v>77</v>
      </c>
      <c r="AW647" s="13" t="s">
        <v>30</v>
      </c>
      <c r="AX647" s="13" t="s">
        <v>67</v>
      </c>
      <c r="AY647" s="249" t="s">
        <v>154</v>
      </c>
    </row>
    <row r="648" spans="2:51" s="14" customFormat="1" ht="12">
      <c r="B648" s="250"/>
      <c r="C648" s="251"/>
      <c r="D648" s="230" t="s">
        <v>172</v>
      </c>
      <c r="E648" s="252" t="s">
        <v>1</v>
      </c>
      <c r="F648" s="253" t="s">
        <v>175</v>
      </c>
      <c r="G648" s="251"/>
      <c r="H648" s="254">
        <v>437.955</v>
      </c>
      <c r="I648" s="255"/>
      <c r="J648" s="251"/>
      <c r="K648" s="251"/>
      <c r="L648" s="256"/>
      <c r="M648" s="257"/>
      <c r="N648" s="258"/>
      <c r="O648" s="258"/>
      <c r="P648" s="258"/>
      <c r="Q648" s="258"/>
      <c r="R648" s="258"/>
      <c r="S648" s="258"/>
      <c r="T648" s="259"/>
      <c r="AT648" s="260" t="s">
        <v>172</v>
      </c>
      <c r="AU648" s="260" t="s">
        <v>77</v>
      </c>
      <c r="AV648" s="14" t="s">
        <v>161</v>
      </c>
      <c r="AW648" s="14" t="s">
        <v>30</v>
      </c>
      <c r="AX648" s="14" t="s">
        <v>75</v>
      </c>
      <c r="AY648" s="260" t="s">
        <v>154</v>
      </c>
    </row>
    <row r="649" spans="2:65" s="1" customFormat="1" ht="16.5" customHeight="1">
      <c r="B649" s="38"/>
      <c r="C649" s="261" t="s">
        <v>709</v>
      </c>
      <c r="D649" s="261" t="s">
        <v>228</v>
      </c>
      <c r="E649" s="262" t="s">
        <v>710</v>
      </c>
      <c r="F649" s="263" t="s">
        <v>711</v>
      </c>
      <c r="G649" s="264" t="s">
        <v>203</v>
      </c>
      <c r="H649" s="265">
        <v>153.3</v>
      </c>
      <c r="I649" s="266"/>
      <c r="J649" s="267">
        <f>ROUND(I649*H649,2)</f>
        <v>0</v>
      </c>
      <c r="K649" s="263" t="s">
        <v>160</v>
      </c>
      <c r="L649" s="268"/>
      <c r="M649" s="269" t="s">
        <v>1</v>
      </c>
      <c r="N649" s="270" t="s">
        <v>38</v>
      </c>
      <c r="O649" s="79"/>
      <c r="P649" s="225">
        <f>O649*H649</f>
        <v>0</v>
      </c>
      <c r="Q649" s="225">
        <v>0.0048</v>
      </c>
      <c r="R649" s="225">
        <f>Q649*H649</f>
        <v>0.7358399999999999</v>
      </c>
      <c r="S649" s="225">
        <v>0</v>
      </c>
      <c r="T649" s="226">
        <f>S649*H649</f>
        <v>0</v>
      </c>
      <c r="AR649" s="17" t="s">
        <v>347</v>
      </c>
      <c r="AT649" s="17" t="s">
        <v>228</v>
      </c>
      <c r="AU649" s="17" t="s">
        <v>77</v>
      </c>
      <c r="AY649" s="17" t="s">
        <v>154</v>
      </c>
      <c r="BE649" s="227">
        <f>IF(N649="základní",J649,0)</f>
        <v>0</v>
      </c>
      <c r="BF649" s="227">
        <f>IF(N649="snížená",J649,0)</f>
        <v>0</v>
      </c>
      <c r="BG649" s="227">
        <f>IF(N649="zákl. přenesená",J649,0)</f>
        <v>0</v>
      </c>
      <c r="BH649" s="227">
        <f>IF(N649="sníž. přenesená",J649,0)</f>
        <v>0</v>
      </c>
      <c r="BI649" s="227">
        <f>IF(N649="nulová",J649,0)</f>
        <v>0</v>
      </c>
      <c r="BJ649" s="17" t="s">
        <v>75</v>
      </c>
      <c r="BK649" s="227">
        <f>ROUND(I649*H649,2)</f>
        <v>0</v>
      </c>
      <c r="BL649" s="17" t="s">
        <v>249</v>
      </c>
      <c r="BM649" s="17" t="s">
        <v>712</v>
      </c>
    </row>
    <row r="650" spans="2:51" s="12" customFormat="1" ht="12">
      <c r="B650" s="228"/>
      <c r="C650" s="229"/>
      <c r="D650" s="230" t="s">
        <v>172</v>
      </c>
      <c r="E650" s="231" t="s">
        <v>1</v>
      </c>
      <c r="F650" s="232" t="s">
        <v>495</v>
      </c>
      <c r="G650" s="229"/>
      <c r="H650" s="231" t="s">
        <v>1</v>
      </c>
      <c r="I650" s="233"/>
      <c r="J650" s="229"/>
      <c r="K650" s="229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172</v>
      </c>
      <c r="AU650" s="238" t="s">
        <v>77</v>
      </c>
      <c r="AV650" s="12" t="s">
        <v>75</v>
      </c>
      <c r="AW650" s="12" t="s">
        <v>30</v>
      </c>
      <c r="AX650" s="12" t="s">
        <v>67</v>
      </c>
      <c r="AY650" s="238" t="s">
        <v>154</v>
      </c>
    </row>
    <row r="651" spans="2:51" s="12" customFormat="1" ht="12">
      <c r="B651" s="228"/>
      <c r="C651" s="229"/>
      <c r="D651" s="230" t="s">
        <v>172</v>
      </c>
      <c r="E651" s="231" t="s">
        <v>1</v>
      </c>
      <c r="F651" s="232" t="s">
        <v>701</v>
      </c>
      <c r="G651" s="229"/>
      <c r="H651" s="231" t="s">
        <v>1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172</v>
      </c>
      <c r="AU651" s="238" t="s">
        <v>77</v>
      </c>
      <c r="AV651" s="12" t="s">
        <v>75</v>
      </c>
      <c r="AW651" s="12" t="s">
        <v>30</v>
      </c>
      <c r="AX651" s="12" t="s">
        <v>67</v>
      </c>
      <c r="AY651" s="238" t="s">
        <v>154</v>
      </c>
    </row>
    <row r="652" spans="2:51" s="13" customFormat="1" ht="12">
      <c r="B652" s="239"/>
      <c r="C652" s="240"/>
      <c r="D652" s="230" t="s">
        <v>172</v>
      </c>
      <c r="E652" s="241" t="s">
        <v>1</v>
      </c>
      <c r="F652" s="242" t="s">
        <v>713</v>
      </c>
      <c r="G652" s="240"/>
      <c r="H652" s="243">
        <v>153.3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AT652" s="249" t="s">
        <v>172</v>
      </c>
      <c r="AU652" s="249" t="s">
        <v>77</v>
      </c>
      <c r="AV652" s="13" t="s">
        <v>77</v>
      </c>
      <c r="AW652" s="13" t="s">
        <v>30</v>
      </c>
      <c r="AX652" s="13" t="s">
        <v>67</v>
      </c>
      <c r="AY652" s="249" t="s">
        <v>154</v>
      </c>
    </row>
    <row r="653" spans="2:51" s="14" customFormat="1" ht="12">
      <c r="B653" s="250"/>
      <c r="C653" s="251"/>
      <c r="D653" s="230" t="s">
        <v>172</v>
      </c>
      <c r="E653" s="252" t="s">
        <v>1</v>
      </c>
      <c r="F653" s="253" t="s">
        <v>175</v>
      </c>
      <c r="G653" s="251"/>
      <c r="H653" s="254">
        <v>153.3</v>
      </c>
      <c r="I653" s="255"/>
      <c r="J653" s="251"/>
      <c r="K653" s="251"/>
      <c r="L653" s="256"/>
      <c r="M653" s="257"/>
      <c r="N653" s="258"/>
      <c r="O653" s="258"/>
      <c r="P653" s="258"/>
      <c r="Q653" s="258"/>
      <c r="R653" s="258"/>
      <c r="S653" s="258"/>
      <c r="T653" s="259"/>
      <c r="AT653" s="260" t="s">
        <v>172</v>
      </c>
      <c r="AU653" s="260" t="s">
        <v>77</v>
      </c>
      <c r="AV653" s="14" t="s">
        <v>161</v>
      </c>
      <c r="AW653" s="14" t="s">
        <v>30</v>
      </c>
      <c r="AX653" s="14" t="s">
        <v>75</v>
      </c>
      <c r="AY653" s="260" t="s">
        <v>154</v>
      </c>
    </row>
    <row r="654" spans="2:65" s="1" customFormat="1" ht="16.5" customHeight="1">
      <c r="B654" s="38"/>
      <c r="C654" s="261" t="s">
        <v>714</v>
      </c>
      <c r="D654" s="261" t="s">
        <v>228</v>
      </c>
      <c r="E654" s="262" t="s">
        <v>715</v>
      </c>
      <c r="F654" s="263" t="s">
        <v>716</v>
      </c>
      <c r="G654" s="264" t="s">
        <v>203</v>
      </c>
      <c r="H654" s="265">
        <v>108.633</v>
      </c>
      <c r="I654" s="266"/>
      <c r="J654" s="267">
        <f>ROUND(I654*H654,2)</f>
        <v>0</v>
      </c>
      <c r="K654" s="263" t="s">
        <v>160</v>
      </c>
      <c r="L654" s="268"/>
      <c r="M654" s="269" t="s">
        <v>1</v>
      </c>
      <c r="N654" s="270" t="s">
        <v>38</v>
      </c>
      <c r="O654" s="79"/>
      <c r="P654" s="225">
        <f>O654*H654</f>
        <v>0</v>
      </c>
      <c r="Q654" s="225">
        <v>0.0024</v>
      </c>
      <c r="R654" s="225">
        <f>Q654*H654</f>
        <v>0.2607192</v>
      </c>
      <c r="S654" s="225">
        <v>0</v>
      </c>
      <c r="T654" s="226">
        <f>S654*H654</f>
        <v>0</v>
      </c>
      <c r="AR654" s="17" t="s">
        <v>347</v>
      </c>
      <c r="AT654" s="17" t="s">
        <v>228</v>
      </c>
      <c r="AU654" s="17" t="s">
        <v>77</v>
      </c>
      <c r="AY654" s="17" t="s">
        <v>154</v>
      </c>
      <c r="BE654" s="227">
        <f>IF(N654="základní",J654,0)</f>
        <v>0</v>
      </c>
      <c r="BF654" s="227">
        <f>IF(N654="snížená",J654,0)</f>
        <v>0</v>
      </c>
      <c r="BG654" s="227">
        <f>IF(N654="zákl. přenesená",J654,0)</f>
        <v>0</v>
      </c>
      <c r="BH654" s="227">
        <f>IF(N654="sníž. přenesená",J654,0)</f>
        <v>0</v>
      </c>
      <c r="BI654" s="227">
        <f>IF(N654="nulová",J654,0)</f>
        <v>0</v>
      </c>
      <c r="BJ654" s="17" t="s">
        <v>75</v>
      </c>
      <c r="BK654" s="227">
        <f>ROUND(I654*H654,2)</f>
        <v>0</v>
      </c>
      <c r="BL654" s="17" t="s">
        <v>249</v>
      </c>
      <c r="BM654" s="17" t="s">
        <v>717</v>
      </c>
    </row>
    <row r="655" spans="2:51" s="12" customFormat="1" ht="12">
      <c r="B655" s="228"/>
      <c r="C655" s="229"/>
      <c r="D655" s="230" t="s">
        <v>172</v>
      </c>
      <c r="E655" s="231" t="s">
        <v>1</v>
      </c>
      <c r="F655" s="232" t="s">
        <v>495</v>
      </c>
      <c r="G655" s="229"/>
      <c r="H655" s="231" t="s">
        <v>1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172</v>
      </c>
      <c r="AU655" s="238" t="s">
        <v>77</v>
      </c>
      <c r="AV655" s="12" t="s">
        <v>75</v>
      </c>
      <c r="AW655" s="12" t="s">
        <v>30</v>
      </c>
      <c r="AX655" s="12" t="s">
        <v>67</v>
      </c>
      <c r="AY655" s="238" t="s">
        <v>154</v>
      </c>
    </row>
    <row r="656" spans="2:51" s="12" customFormat="1" ht="12">
      <c r="B656" s="228"/>
      <c r="C656" s="229"/>
      <c r="D656" s="230" t="s">
        <v>172</v>
      </c>
      <c r="E656" s="231" t="s">
        <v>1</v>
      </c>
      <c r="F656" s="232" t="s">
        <v>703</v>
      </c>
      <c r="G656" s="229"/>
      <c r="H656" s="231" t="s">
        <v>1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172</v>
      </c>
      <c r="AU656" s="238" t="s">
        <v>77</v>
      </c>
      <c r="AV656" s="12" t="s">
        <v>75</v>
      </c>
      <c r="AW656" s="12" t="s">
        <v>30</v>
      </c>
      <c r="AX656" s="12" t="s">
        <v>67</v>
      </c>
      <c r="AY656" s="238" t="s">
        <v>154</v>
      </c>
    </row>
    <row r="657" spans="2:51" s="13" customFormat="1" ht="12">
      <c r="B657" s="239"/>
      <c r="C657" s="240"/>
      <c r="D657" s="230" t="s">
        <v>172</v>
      </c>
      <c r="E657" s="241" t="s">
        <v>1</v>
      </c>
      <c r="F657" s="242" t="s">
        <v>718</v>
      </c>
      <c r="G657" s="240"/>
      <c r="H657" s="243">
        <v>108.633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AT657" s="249" t="s">
        <v>172</v>
      </c>
      <c r="AU657" s="249" t="s">
        <v>77</v>
      </c>
      <c r="AV657" s="13" t="s">
        <v>77</v>
      </c>
      <c r="AW657" s="13" t="s">
        <v>30</v>
      </c>
      <c r="AX657" s="13" t="s">
        <v>67</v>
      </c>
      <c r="AY657" s="249" t="s">
        <v>154</v>
      </c>
    </row>
    <row r="658" spans="2:51" s="14" customFormat="1" ht="12">
      <c r="B658" s="250"/>
      <c r="C658" s="251"/>
      <c r="D658" s="230" t="s">
        <v>172</v>
      </c>
      <c r="E658" s="252" t="s">
        <v>1</v>
      </c>
      <c r="F658" s="253" t="s">
        <v>175</v>
      </c>
      <c r="G658" s="251"/>
      <c r="H658" s="254">
        <v>108.633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AT658" s="260" t="s">
        <v>172</v>
      </c>
      <c r="AU658" s="260" t="s">
        <v>77</v>
      </c>
      <c r="AV658" s="14" t="s">
        <v>161</v>
      </c>
      <c r="AW658" s="14" t="s">
        <v>30</v>
      </c>
      <c r="AX658" s="14" t="s">
        <v>75</v>
      </c>
      <c r="AY658" s="260" t="s">
        <v>154</v>
      </c>
    </row>
    <row r="659" spans="2:65" s="1" customFormat="1" ht="16.5" customHeight="1">
      <c r="B659" s="38"/>
      <c r="C659" s="216" t="s">
        <v>719</v>
      </c>
      <c r="D659" s="216" t="s">
        <v>156</v>
      </c>
      <c r="E659" s="217" t="s">
        <v>720</v>
      </c>
      <c r="F659" s="218" t="s">
        <v>721</v>
      </c>
      <c r="G659" s="219" t="s">
        <v>203</v>
      </c>
      <c r="H659" s="220">
        <v>3456</v>
      </c>
      <c r="I659" s="221"/>
      <c r="J659" s="222">
        <f>ROUND(I659*H659,2)</f>
        <v>0</v>
      </c>
      <c r="K659" s="218" t="s">
        <v>160</v>
      </c>
      <c r="L659" s="43"/>
      <c r="M659" s="223" t="s">
        <v>1</v>
      </c>
      <c r="N659" s="224" t="s">
        <v>38</v>
      </c>
      <c r="O659" s="79"/>
      <c r="P659" s="225">
        <f>O659*H659</f>
        <v>0</v>
      </c>
      <c r="Q659" s="225">
        <v>0</v>
      </c>
      <c r="R659" s="225">
        <f>Q659*H659</f>
        <v>0</v>
      </c>
      <c r="S659" s="225">
        <v>0</v>
      </c>
      <c r="T659" s="226">
        <f>S659*H659</f>
        <v>0</v>
      </c>
      <c r="AR659" s="17" t="s">
        <v>249</v>
      </c>
      <c r="AT659" s="17" t="s">
        <v>156</v>
      </c>
      <c r="AU659" s="17" t="s">
        <v>77</v>
      </c>
      <c r="AY659" s="17" t="s">
        <v>154</v>
      </c>
      <c r="BE659" s="227">
        <f>IF(N659="základní",J659,0)</f>
        <v>0</v>
      </c>
      <c r="BF659" s="227">
        <f>IF(N659="snížená",J659,0)</f>
        <v>0</v>
      </c>
      <c r="BG659" s="227">
        <f>IF(N659="zákl. přenesená",J659,0)</f>
        <v>0</v>
      </c>
      <c r="BH659" s="227">
        <f>IF(N659="sníž. přenesená",J659,0)</f>
        <v>0</v>
      </c>
      <c r="BI659" s="227">
        <f>IF(N659="nulová",J659,0)</f>
        <v>0</v>
      </c>
      <c r="BJ659" s="17" t="s">
        <v>75</v>
      </c>
      <c r="BK659" s="227">
        <f>ROUND(I659*H659,2)</f>
        <v>0</v>
      </c>
      <c r="BL659" s="17" t="s">
        <v>249</v>
      </c>
      <c r="BM659" s="17" t="s">
        <v>722</v>
      </c>
    </row>
    <row r="660" spans="2:51" s="12" customFormat="1" ht="12">
      <c r="B660" s="228"/>
      <c r="C660" s="229"/>
      <c r="D660" s="230" t="s">
        <v>172</v>
      </c>
      <c r="E660" s="231" t="s">
        <v>1</v>
      </c>
      <c r="F660" s="232" t="s">
        <v>677</v>
      </c>
      <c r="G660" s="229"/>
      <c r="H660" s="231" t="s">
        <v>1</v>
      </c>
      <c r="I660" s="233"/>
      <c r="J660" s="229"/>
      <c r="K660" s="229"/>
      <c r="L660" s="234"/>
      <c r="M660" s="235"/>
      <c r="N660" s="236"/>
      <c r="O660" s="236"/>
      <c r="P660" s="236"/>
      <c r="Q660" s="236"/>
      <c r="R660" s="236"/>
      <c r="S660" s="236"/>
      <c r="T660" s="237"/>
      <c r="AT660" s="238" t="s">
        <v>172</v>
      </c>
      <c r="AU660" s="238" t="s">
        <v>77</v>
      </c>
      <c r="AV660" s="12" t="s">
        <v>75</v>
      </c>
      <c r="AW660" s="12" t="s">
        <v>30</v>
      </c>
      <c r="AX660" s="12" t="s">
        <v>67</v>
      </c>
      <c r="AY660" s="238" t="s">
        <v>154</v>
      </c>
    </row>
    <row r="661" spans="2:51" s="12" customFormat="1" ht="12">
      <c r="B661" s="228"/>
      <c r="C661" s="229"/>
      <c r="D661" s="230" t="s">
        <v>172</v>
      </c>
      <c r="E661" s="231" t="s">
        <v>1</v>
      </c>
      <c r="F661" s="232" t="s">
        <v>678</v>
      </c>
      <c r="G661" s="229"/>
      <c r="H661" s="231" t="s">
        <v>1</v>
      </c>
      <c r="I661" s="233"/>
      <c r="J661" s="229"/>
      <c r="K661" s="229"/>
      <c r="L661" s="234"/>
      <c r="M661" s="235"/>
      <c r="N661" s="236"/>
      <c r="O661" s="236"/>
      <c r="P661" s="236"/>
      <c r="Q661" s="236"/>
      <c r="R661" s="236"/>
      <c r="S661" s="236"/>
      <c r="T661" s="237"/>
      <c r="AT661" s="238" t="s">
        <v>172</v>
      </c>
      <c r="AU661" s="238" t="s">
        <v>77</v>
      </c>
      <c r="AV661" s="12" t="s">
        <v>75</v>
      </c>
      <c r="AW661" s="12" t="s">
        <v>30</v>
      </c>
      <c r="AX661" s="12" t="s">
        <v>67</v>
      </c>
      <c r="AY661" s="238" t="s">
        <v>154</v>
      </c>
    </row>
    <row r="662" spans="2:51" s="13" customFormat="1" ht="12">
      <c r="B662" s="239"/>
      <c r="C662" s="240"/>
      <c r="D662" s="230" t="s">
        <v>172</v>
      </c>
      <c r="E662" s="241" t="s">
        <v>1</v>
      </c>
      <c r="F662" s="242" t="s">
        <v>723</v>
      </c>
      <c r="G662" s="240"/>
      <c r="H662" s="243">
        <v>3456</v>
      </c>
      <c r="I662" s="244"/>
      <c r="J662" s="240"/>
      <c r="K662" s="240"/>
      <c r="L662" s="245"/>
      <c r="M662" s="246"/>
      <c r="N662" s="247"/>
      <c r="O662" s="247"/>
      <c r="P662" s="247"/>
      <c r="Q662" s="247"/>
      <c r="R662" s="247"/>
      <c r="S662" s="247"/>
      <c r="T662" s="248"/>
      <c r="AT662" s="249" t="s">
        <v>172</v>
      </c>
      <c r="AU662" s="249" t="s">
        <v>77</v>
      </c>
      <c r="AV662" s="13" t="s">
        <v>77</v>
      </c>
      <c r="AW662" s="13" t="s">
        <v>30</v>
      </c>
      <c r="AX662" s="13" t="s">
        <v>67</v>
      </c>
      <c r="AY662" s="249" t="s">
        <v>154</v>
      </c>
    </row>
    <row r="663" spans="2:51" s="14" customFormat="1" ht="12">
      <c r="B663" s="250"/>
      <c r="C663" s="251"/>
      <c r="D663" s="230" t="s">
        <v>172</v>
      </c>
      <c r="E663" s="252" t="s">
        <v>1</v>
      </c>
      <c r="F663" s="253" t="s">
        <v>175</v>
      </c>
      <c r="G663" s="251"/>
      <c r="H663" s="254">
        <v>3456</v>
      </c>
      <c r="I663" s="255"/>
      <c r="J663" s="251"/>
      <c r="K663" s="251"/>
      <c r="L663" s="256"/>
      <c r="M663" s="257"/>
      <c r="N663" s="258"/>
      <c r="O663" s="258"/>
      <c r="P663" s="258"/>
      <c r="Q663" s="258"/>
      <c r="R663" s="258"/>
      <c r="S663" s="258"/>
      <c r="T663" s="259"/>
      <c r="AT663" s="260" t="s">
        <v>172</v>
      </c>
      <c r="AU663" s="260" t="s">
        <v>77</v>
      </c>
      <c r="AV663" s="14" t="s">
        <v>161</v>
      </c>
      <c r="AW663" s="14" t="s">
        <v>30</v>
      </c>
      <c r="AX663" s="14" t="s">
        <v>75</v>
      </c>
      <c r="AY663" s="260" t="s">
        <v>154</v>
      </c>
    </row>
    <row r="664" spans="2:65" s="1" customFormat="1" ht="16.5" customHeight="1">
      <c r="B664" s="38"/>
      <c r="C664" s="261" t="s">
        <v>724</v>
      </c>
      <c r="D664" s="261" t="s">
        <v>228</v>
      </c>
      <c r="E664" s="262" t="s">
        <v>725</v>
      </c>
      <c r="F664" s="263" t="s">
        <v>726</v>
      </c>
      <c r="G664" s="264" t="s">
        <v>203</v>
      </c>
      <c r="H664" s="265">
        <v>1175.04</v>
      </c>
      <c r="I664" s="266"/>
      <c r="J664" s="267">
        <f>ROUND(I664*H664,2)</f>
        <v>0</v>
      </c>
      <c r="K664" s="263" t="s">
        <v>160</v>
      </c>
      <c r="L664" s="268"/>
      <c r="M664" s="269" t="s">
        <v>1</v>
      </c>
      <c r="N664" s="270" t="s">
        <v>38</v>
      </c>
      <c r="O664" s="79"/>
      <c r="P664" s="225">
        <f>O664*H664</f>
        <v>0</v>
      </c>
      <c r="Q664" s="225">
        <v>0.015</v>
      </c>
      <c r="R664" s="225">
        <f>Q664*H664</f>
        <v>17.6256</v>
      </c>
      <c r="S664" s="225">
        <v>0</v>
      </c>
      <c r="T664" s="226">
        <f>S664*H664</f>
        <v>0</v>
      </c>
      <c r="AR664" s="17" t="s">
        <v>347</v>
      </c>
      <c r="AT664" s="17" t="s">
        <v>228</v>
      </c>
      <c r="AU664" s="17" t="s">
        <v>77</v>
      </c>
      <c r="AY664" s="17" t="s">
        <v>154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17" t="s">
        <v>75</v>
      </c>
      <c r="BK664" s="227">
        <f>ROUND(I664*H664,2)</f>
        <v>0</v>
      </c>
      <c r="BL664" s="17" t="s">
        <v>249</v>
      </c>
      <c r="BM664" s="17" t="s">
        <v>727</v>
      </c>
    </row>
    <row r="665" spans="2:51" s="13" customFormat="1" ht="12">
      <c r="B665" s="239"/>
      <c r="C665" s="240"/>
      <c r="D665" s="230" t="s">
        <v>172</v>
      </c>
      <c r="E665" s="240"/>
      <c r="F665" s="242" t="s">
        <v>728</v>
      </c>
      <c r="G665" s="240"/>
      <c r="H665" s="243">
        <v>1175.04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AT665" s="249" t="s">
        <v>172</v>
      </c>
      <c r="AU665" s="249" t="s">
        <v>77</v>
      </c>
      <c r="AV665" s="13" t="s">
        <v>77</v>
      </c>
      <c r="AW665" s="13" t="s">
        <v>4</v>
      </c>
      <c r="AX665" s="13" t="s">
        <v>75</v>
      </c>
      <c r="AY665" s="249" t="s">
        <v>154</v>
      </c>
    </row>
    <row r="666" spans="2:65" s="1" customFormat="1" ht="16.5" customHeight="1">
      <c r="B666" s="38"/>
      <c r="C666" s="261" t="s">
        <v>729</v>
      </c>
      <c r="D666" s="261" t="s">
        <v>228</v>
      </c>
      <c r="E666" s="262" t="s">
        <v>730</v>
      </c>
      <c r="F666" s="263" t="s">
        <v>731</v>
      </c>
      <c r="G666" s="264" t="s">
        <v>203</v>
      </c>
      <c r="H666" s="265">
        <v>1175.04</v>
      </c>
      <c r="I666" s="266"/>
      <c r="J666" s="267">
        <f>ROUND(I666*H666,2)</f>
        <v>0</v>
      </c>
      <c r="K666" s="263" t="s">
        <v>160</v>
      </c>
      <c r="L666" s="268"/>
      <c r="M666" s="269" t="s">
        <v>1</v>
      </c>
      <c r="N666" s="270" t="s">
        <v>38</v>
      </c>
      <c r="O666" s="79"/>
      <c r="P666" s="225">
        <f>O666*H666</f>
        <v>0</v>
      </c>
      <c r="Q666" s="225">
        <v>0.012</v>
      </c>
      <c r="R666" s="225">
        <f>Q666*H666</f>
        <v>14.10048</v>
      </c>
      <c r="S666" s="225">
        <v>0</v>
      </c>
      <c r="T666" s="226">
        <f>S666*H666</f>
        <v>0</v>
      </c>
      <c r="AR666" s="17" t="s">
        <v>347</v>
      </c>
      <c r="AT666" s="17" t="s">
        <v>228</v>
      </c>
      <c r="AU666" s="17" t="s">
        <v>77</v>
      </c>
      <c r="AY666" s="17" t="s">
        <v>154</v>
      </c>
      <c r="BE666" s="227">
        <f>IF(N666="základní",J666,0)</f>
        <v>0</v>
      </c>
      <c r="BF666" s="227">
        <f>IF(N666="snížená",J666,0)</f>
        <v>0</v>
      </c>
      <c r="BG666" s="227">
        <f>IF(N666="zákl. přenesená",J666,0)</f>
        <v>0</v>
      </c>
      <c r="BH666" s="227">
        <f>IF(N666="sníž. přenesená",J666,0)</f>
        <v>0</v>
      </c>
      <c r="BI666" s="227">
        <f>IF(N666="nulová",J666,0)</f>
        <v>0</v>
      </c>
      <c r="BJ666" s="17" t="s">
        <v>75</v>
      </c>
      <c r="BK666" s="227">
        <f>ROUND(I666*H666,2)</f>
        <v>0</v>
      </c>
      <c r="BL666" s="17" t="s">
        <v>249</v>
      </c>
      <c r="BM666" s="17" t="s">
        <v>732</v>
      </c>
    </row>
    <row r="667" spans="2:51" s="13" customFormat="1" ht="12">
      <c r="B667" s="239"/>
      <c r="C667" s="240"/>
      <c r="D667" s="230" t="s">
        <v>172</v>
      </c>
      <c r="E667" s="240"/>
      <c r="F667" s="242" t="s">
        <v>728</v>
      </c>
      <c r="G667" s="240"/>
      <c r="H667" s="243">
        <v>1175.04</v>
      </c>
      <c r="I667" s="244"/>
      <c r="J667" s="240"/>
      <c r="K667" s="240"/>
      <c r="L667" s="245"/>
      <c r="M667" s="246"/>
      <c r="N667" s="247"/>
      <c r="O667" s="247"/>
      <c r="P667" s="247"/>
      <c r="Q667" s="247"/>
      <c r="R667" s="247"/>
      <c r="S667" s="247"/>
      <c r="T667" s="248"/>
      <c r="AT667" s="249" t="s">
        <v>172</v>
      </c>
      <c r="AU667" s="249" t="s">
        <v>77</v>
      </c>
      <c r="AV667" s="13" t="s">
        <v>77</v>
      </c>
      <c r="AW667" s="13" t="s">
        <v>4</v>
      </c>
      <c r="AX667" s="13" t="s">
        <v>75</v>
      </c>
      <c r="AY667" s="249" t="s">
        <v>154</v>
      </c>
    </row>
    <row r="668" spans="2:65" s="1" customFormat="1" ht="16.5" customHeight="1">
      <c r="B668" s="38"/>
      <c r="C668" s="261" t="s">
        <v>733</v>
      </c>
      <c r="D668" s="261" t="s">
        <v>228</v>
      </c>
      <c r="E668" s="262" t="s">
        <v>734</v>
      </c>
      <c r="F668" s="263" t="s">
        <v>735</v>
      </c>
      <c r="G668" s="264" t="s">
        <v>203</v>
      </c>
      <c r="H668" s="265">
        <v>1175.04</v>
      </c>
      <c r="I668" s="266"/>
      <c r="J668" s="267">
        <f>ROUND(I668*H668,2)</f>
        <v>0</v>
      </c>
      <c r="K668" s="263" t="s">
        <v>160</v>
      </c>
      <c r="L668" s="268"/>
      <c r="M668" s="269" t="s">
        <v>1</v>
      </c>
      <c r="N668" s="270" t="s">
        <v>38</v>
      </c>
      <c r="O668" s="79"/>
      <c r="P668" s="225">
        <f>O668*H668</f>
        <v>0</v>
      </c>
      <c r="Q668" s="225">
        <v>0.024</v>
      </c>
      <c r="R668" s="225">
        <f>Q668*H668</f>
        <v>28.20096</v>
      </c>
      <c r="S668" s="225">
        <v>0</v>
      </c>
      <c r="T668" s="226">
        <f>S668*H668</f>
        <v>0</v>
      </c>
      <c r="AR668" s="17" t="s">
        <v>347</v>
      </c>
      <c r="AT668" s="17" t="s">
        <v>228</v>
      </c>
      <c r="AU668" s="17" t="s">
        <v>77</v>
      </c>
      <c r="AY668" s="17" t="s">
        <v>154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17" t="s">
        <v>75</v>
      </c>
      <c r="BK668" s="227">
        <f>ROUND(I668*H668,2)</f>
        <v>0</v>
      </c>
      <c r="BL668" s="17" t="s">
        <v>249</v>
      </c>
      <c r="BM668" s="17" t="s">
        <v>736</v>
      </c>
    </row>
    <row r="669" spans="2:51" s="13" customFormat="1" ht="12">
      <c r="B669" s="239"/>
      <c r="C669" s="240"/>
      <c r="D669" s="230" t="s">
        <v>172</v>
      </c>
      <c r="E669" s="240"/>
      <c r="F669" s="242" t="s">
        <v>728</v>
      </c>
      <c r="G669" s="240"/>
      <c r="H669" s="243">
        <v>1175.04</v>
      </c>
      <c r="I669" s="244"/>
      <c r="J669" s="240"/>
      <c r="K669" s="240"/>
      <c r="L669" s="245"/>
      <c r="M669" s="246"/>
      <c r="N669" s="247"/>
      <c r="O669" s="247"/>
      <c r="P669" s="247"/>
      <c r="Q669" s="247"/>
      <c r="R669" s="247"/>
      <c r="S669" s="247"/>
      <c r="T669" s="248"/>
      <c r="AT669" s="249" t="s">
        <v>172</v>
      </c>
      <c r="AU669" s="249" t="s">
        <v>77</v>
      </c>
      <c r="AV669" s="13" t="s">
        <v>77</v>
      </c>
      <c r="AW669" s="13" t="s">
        <v>4</v>
      </c>
      <c r="AX669" s="13" t="s">
        <v>75</v>
      </c>
      <c r="AY669" s="249" t="s">
        <v>154</v>
      </c>
    </row>
    <row r="670" spans="2:65" s="1" customFormat="1" ht="16.5" customHeight="1">
      <c r="B670" s="38"/>
      <c r="C670" s="216" t="s">
        <v>737</v>
      </c>
      <c r="D670" s="216" t="s">
        <v>156</v>
      </c>
      <c r="E670" s="217" t="s">
        <v>738</v>
      </c>
      <c r="F670" s="218" t="s">
        <v>739</v>
      </c>
      <c r="G670" s="219" t="s">
        <v>210</v>
      </c>
      <c r="H670" s="220">
        <v>288</v>
      </c>
      <c r="I670" s="221"/>
      <c r="J670" s="222">
        <f>ROUND(I670*H670,2)</f>
        <v>0</v>
      </c>
      <c r="K670" s="218" t="s">
        <v>1</v>
      </c>
      <c r="L670" s="43"/>
      <c r="M670" s="223" t="s">
        <v>1</v>
      </c>
      <c r="N670" s="224" t="s">
        <v>38</v>
      </c>
      <c r="O670" s="79"/>
      <c r="P670" s="225">
        <f>O670*H670</f>
        <v>0</v>
      </c>
      <c r="Q670" s="225">
        <v>0</v>
      </c>
      <c r="R670" s="225">
        <f>Q670*H670</f>
        <v>0</v>
      </c>
      <c r="S670" s="225">
        <v>0</v>
      </c>
      <c r="T670" s="226">
        <f>S670*H670</f>
        <v>0</v>
      </c>
      <c r="AR670" s="17" t="s">
        <v>161</v>
      </c>
      <c r="AT670" s="17" t="s">
        <v>156</v>
      </c>
      <c r="AU670" s="17" t="s">
        <v>77</v>
      </c>
      <c r="AY670" s="17" t="s">
        <v>154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17" t="s">
        <v>75</v>
      </c>
      <c r="BK670" s="227">
        <f>ROUND(I670*H670,2)</f>
        <v>0</v>
      </c>
      <c r="BL670" s="17" t="s">
        <v>161</v>
      </c>
      <c r="BM670" s="17" t="s">
        <v>740</v>
      </c>
    </row>
    <row r="671" spans="2:51" s="12" customFormat="1" ht="12">
      <c r="B671" s="228"/>
      <c r="C671" s="229"/>
      <c r="D671" s="230" t="s">
        <v>172</v>
      </c>
      <c r="E671" s="231" t="s">
        <v>1</v>
      </c>
      <c r="F671" s="232" t="s">
        <v>495</v>
      </c>
      <c r="G671" s="229"/>
      <c r="H671" s="231" t="s">
        <v>1</v>
      </c>
      <c r="I671" s="233"/>
      <c r="J671" s="229"/>
      <c r="K671" s="229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172</v>
      </c>
      <c r="AU671" s="238" t="s">
        <v>77</v>
      </c>
      <c r="AV671" s="12" t="s">
        <v>75</v>
      </c>
      <c r="AW671" s="12" t="s">
        <v>30</v>
      </c>
      <c r="AX671" s="12" t="s">
        <v>67</v>
      </c>
      <c r="AY671" s="238" t="s">
        <v>154</v>
      </c>
    </row>
    <row r="672" spans="2:51" s="13" customFormat="1" ht="12">
      <c r="B672" s="239"/>
      <c r="C672" s="240"/>
      <c r="D672" s="230" t="s">
        <v>172</v>
      </c>
      <c r="E672" s="241" t="s">
        <v>1</v>
      </c>
      <c r="F672" s="242" t="s">
        <v>741</v>
      </c>
      <c r="G672" s="240"/>
      <c r="H672" s="243">
        <v>288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AT672" s="249" t="s">
        <v>172</v>
      </c>
      <c r="AU672" s="249" t="s">
        <v>77</v>
      </c>
      <c r="AV672" s="13" t="s">
        <v>77</v>
      </c>
      <c r="AW672" s="13" t="s">
        <v>30</v>
      </c>
      <c r="AX672" s="13" t="s">
        <v>67</v>
      </c>
      <c r="AY672" s="249" t="s">
        <v>154</v>
      </c>
    </row>
    <row r="673" spans="2:51" s="14" customFormat="1" ht="12">
      <c r="B673" s="250"/>
      <c r="C673" s="251"/>
      <c r="D673" s="230" t="s">
        <v>172</v>
      </c>
      <c r="E673" s="252" t="s">
        <v>1</v>
      </c>
      <c r="F673" s="253" t="s">
        <v>175</v>
      </c>
      <c r="G673" s="251"/>
      <c r="H673" s="254">
        <v>288</v>
      </c>
      <c r="I673" s="255"/>
      <c r="J673" s="251"/>
      <c r="K673" s="251"/>
      <c r="L673" s="256"/>
      <c r="M673" s="257"/>
      <c r="N673" s="258"/>
      <c r="O673" s="258"/>
      <c r="P673" s="258"/>
      <c r="Q673" s="258"/>
      <c r="R673" s="258"/>
      <c r="S673" s="258"/>
      <c r="T673" s="259"/>
      <c r="AT673" s="260" t="s">
        <v>172</v>
      </c>
      <c r="AU673" s="260" t="s">
        <v>77</v>
      </c>
      <c r="AV673" s="14" t="s">
        <v>161</v>
      </c>
      <c r="AW673" s="14" t="s">
        <v>30</v>
      </c>
      <c r="AX673" s="14" t="s">
        <v>75</v>
      </c>
      <c r="AY673" s="260" t="s">
        <v>154</v>
      </c>
    </row>
    <row r="674" spans="2:65" s="1" customFormat="1" ht="16.5" customHeight="1">
      <c r="B674" s="38"/>
      <c r="C674" s="216" t="s">
        <v>742</v>
      </c>
      <c r="D674" s="216" t="s">
        <v>156</v>
      </c>
      <c r="E674" s="217" t="s">
        <v>743</v>
      </c>
      <c r="F674" s="218" t="s">
        <v>744</v>
      </c>
      <c r="G674" s="219" t="s">
        <v>196</v>
      </c>
      <c r="H674" s="220">
        <v>61.318</v>
      </c>
      <c r="I674" s="221"/>
      <c r="J674" s="222">
        <f>ROUND(I674*H674,2)</f>
        <v>0</v>
      </c>
      <c r="K674" s="218" t="s">
        <v>160</v>
      </c>
      <c r="L674" s="43"/>
      <c r="M674" s="223" t="s">
        <v>1</v>
      </c>
      <c r="N674" s="224" t="s">
        <v>38</v>
      </c>
      <c r="O674" s="79"/>
      <c r="P674" s="225">
        <f>O674*H674</f>
        <v>0</v>
      </c>
      <c r="Q674" s="225">
        <v>0</v>
      </c>
      <c r="R674" s="225">
        <f>Q674*H674</f>
        <v>0</v>
      </c>
      <c r="S674" s="225">
        <v>0</v>
      </c>
      <c r="T674" s="226">
        <f>S674*H674</f>
        <v>0</v>
      </c>
      <c r="AR674" s="17" t="s">
        <v>249</v>
      </c>
      <c r="AT674" s="17" t="s">
        <v>156</v>
      </c>
      <c r="AU674" s="17" t="s">
        <v>77</v>
      </c>
      <c r="AY674" s="17" t="s">
        <v>154</v>
      </c>
      <c r="BE674" s="227">
        <f>IF(N674="základní",J674,0)</f>
        <v>0</v>
      </c>
      <c r="BF674" s="227">
        <f>IF(N674="snížená",J674,0)</f>
        <v>0</v>
      </c>
      <c r="BG674" s="227">
        <f>IF(N674="zákl. přenesená",J674,0)</f>
        <v>0</v>
      </c>
      <c r="BH674" s="227">
        <f>IF(N674="sníž. přenesená",J674,0)</f>
        <v>0</v>
      </c>
      <c r="BI674" s="227">
        <f>IF(N674="nulová",J674,0)</f>
        <v>0</v>
      </c>
      <c r="BJ674" s="17" t="s">
        <v>75</v>
      </c>
      <c r="BK674" s="227">
        <f>ROUND(I674*H674,2)</f>
        <v>0</v>
      </c>
      <c r="BL674" s="17" t="s">
        <v>249</v>
      </c>
      <c r="BM674" s="17" t="s">
        <v>745</v>
      </c>
    </row>
    <row r="675" spans="2:63" s="11" customFormat="1" ht="22.8" customHeight="1">
      <c r="B675" s="200"/>
      <c r="C675" s="201"/>
      <c r="D675" s="202" t="s">
        <v>66</v>
      </c>
      <c r="E675" s="214" t="s">
        <v>746</v>
      </c>
      <c r="F675" s="214" t="s">
        <v>747</v>
      </c>
      <c r="G675" s="201"/>
      <c r="H675" s="201"/>
      <c r="I675" s="204"/>
      <c r="J675" s="215">
        <f>BK675</f>
        <v>0</v>
      </c>
      <c r="K675" s="201"/>
      <c r="L675" s="206"/>
      <c r="M675" s="207"/>
      <c r="N675" s="208"/>
      <c r="O675" s="208"/>
      <c r="P675" s="209">
        <f>SUM(P676:P684)</f>
        <v>0</v>
      </c>
      <c r="Q675" s="208"/>
      <c r="R675" s="209">
        <f>SUM(R676:R684)</f>
        <v>33.35496</v>
      </c>
      <c r="S675" s="208"/>
      <c r="T675" s="210">
        <f>SUM(T676:T684)</f>
        <v>0</v>
      </c>
      <c r="AR675" s="211" t="s">
        <v>77</v>
      </c>
      <c r="AT675" s="212" t="s">
        <v>66</v>
      </c>
      <c r="AU675" s="212" t="s">
        <v>75</v>
      </c>
      <c r="AY675" s="211" t="s">
        <v>154</v>
      </c>
      <c r="BK675" s="213">
        <f>SUM(BK676:BK684)</f>
        <v>0</v>
      </c>
    </row>
    <row r="676" spans="2:65" s="1" customFormat="1" ht="16.5" customHeight="1">
      <c r="B676" s="38"/>
      <c r="C676" s="216" t="s">
        <v>748</v>
      </c>
      <c r="D676" s="216" t="s">
        <v>156</v>
      </c>
      <c r="E676" s="217" t="s">
        <v>749</v>
      </c>
      <c r="F676" s="218" t="s">
        <v>750</v>
      </c>
      <c r="G676" s="219" t="s">
        <v>203</v>
      </c>
      <c r="H676" s="220">
        <v>1152</v>
      </c>
      <c r="I676" s="221"/>
      <c r="J676" s="222">
        <f>ROUND(I676*H676,2)</f>
        <v>0</v>
      </c>
      <c r="K676" s="218" t="s">
        <v>1</v>
      </c>
      <c r="L676" s="43"/>
      <c r="M676" s="223" t="s">
        <v>1</v>
      </c>
      <c r="N676" s="224" t="s">
        <v>38</v>
      </c>
      <c r="O676" s="79"/>
      <c r="P676" s="225">
        <f>O676*H676</f>
        <v>0</v>
      </c>
      <c r="Q676" s="225">
        <v>0.01873</v>
      </c>
      <c r="R676" s="225">
        <f>Q676*H676</f>
        <v>21.57696</v>
      </c>
      <c r="S676" s="225">
        <v>0</v>
      </c>
      <c r="T676" s="226">
        <f>S676*H676</f>
        <v>0</v>
      </c>
      <c r="AR676" s="17" t="s">
        <v>249</v>
      </c>
      <c r="AT676" s="17" t="s">
        <v>156</v>
      </c>
      <c r="AU676" s="17" t="s">
        <v>77</v>
      </c>
      <c r="AY676" s="17" t="s">
        <v>154</v>
      </c>
      <c r="BE676" s="227">
        <f>IF(N676="základní",J676,0)</f>
        <v>0</v>
      </c>
      <c r="BF676" s="227">
        <f>IF(N676="snížená",J676,0)</f>
        <v>0</v>
      </c>
      <c r="BG676" s="227">
        <f>IF(N676="zákl. přenesená",J676,0)</f>
        <v>0</v>
      </c>
      <c r="BH676" s="227">
        <f>IF(N676="sníž. přenesená",J676,0)</f>
        <v>0</v>
      </c>
      <c r="BI676" s="227">
        <f>IF(N676="nulová",J676,0)</f>
        <v>0</v>
      </c>
      <c r="BJ676" s="17" t="s">
        <v>75</v>
      </c>
      <c r="BK676" s="227">
        <f>ROUND(I676*H676,2)</f>
        <v>0</v>
      </c>
      <c r="BL676" s="17" t="s">
        <v>249</v>
      </c>
      <c r="BM676" s="17" t="s">
        <v>751</v>
      </c>
    </row>
    <row r="677" spans="2:51" s="12" customFormat="1" ht="12">
      <c r="B677" s="228"/>
      <c r="C677" s="229"/>
      <c r="D677" s="230" t="s">
        <v>172</v>
      </c>
      <c r="E677" s="231" t="s">
        <v>1</v>
      </c>
      <c r="F677" s="232" t="s">
        <v>495</v>
      </c>
      <c r="G677" s="229"/>
      <c r="H677" s="231" t="s">
        <v>1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172</v>
      </c>
      <c r="AU677" s="238" t="s">
        <v>77</v>
      </c>
      <c r="AV677" s="12" t="s">
        <v>75</v>
      </c>
      <c r="AW677" s="12" t="s">
        <v>30</v>
      </c>
      <c r="AX677" s="12" t="s">
        <v>67</v>
      </c>
      <c r="AY677" s="238" t="s">
        <v>154</v>
      </c>
    </row>
    <row r="678" spans="2:51" s="13" customFormat="1" ht="12">
      <c r="B678" s="239"/>
      <c r="C678" s="240"/>
      <c r="D678" s="230" t="s">
        <v>172</v>
      </c>
      <c r="E678" s="241" t="s">
        <v>1</v>
      </c>
      <c r="F678" s="242" t="s">
        <v>572</v>
      </c>
      <c r="G678" s="240"/>
      <c r="H678" s="243">
        <v>1152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AT678" s="249" t="s">
        <v>172</v>
      </c>
      <c r="AU678" s="249" t="s">
        <v>77</v>
      </c>
      <c r="AV678" s="13" t="s">
        <v>77</v>
      </c>
      <c r="AW678" s="13" t="s">
        <v>30</v>
      </c>
      <c r="AX678" s="13" t="s">
        <v>67</v>
      </c>
      <c r="AY678" s="249" t="s">
        <v>154</v>
      </c>
    </row>
    <row r="679" spans="2:51" s="14" customFormat="1" ht="12">
      <c r="B679" s="250"/>
      <c r="C679" s="251"/>
      <c r="D679" s="230" t="s">
        <v>172</v>
      </c>
      <c r="E679" s="252" t="s">
        <v>1</v>
      </c>
      <c r="F679" s="253" t="s">
        <v>175</v>
      </c>
      <c r="G679" s="251"/>
      <c r="H679" s="254">
        <v>1152</v>
      </c>
      <c r="I679" s="255"/>
      <c r="J679" s="251"/>
      <c r="K679" s="251"/>
      <c r="L679" s="256"/>
      <c r="M679" s="257"/>
      <c r="N679" s="258"/>
      <c r="O679" s="258"/>
      <c r="P679" s="258"/>
      <c r="Q679" s="258"/>
      <c r="R679" s="258"/>
      <c r="S679" s="258"/>
      <c r="T679" s="259"/>
      <c r="AT679" s="260" t="s">
        <v>172</v>
      </c>
      <c r="AU679" s="260" t="s">
        <v>77</v>
      </c>
      <c r="AV679" s="14" t="s">
        <v>161</v>
      </c>
      <c r="AW679" s="14" t="s">
        <v>30</v>
      </c>
      <c r="AX679" s="14" t="s">
        <v>75</v>
      </c>
      <c r="AY679" s="260" t="s">
        <v>154</v>
      </c>
    </row>
    <row r="680" spans="2:65" s="1" customFormat="1" ht="16.5" customHeight="1">
      <c r="B680" s="38"/>
      <c r="C680" s="216" t="s">
        <v>752</v>
      </c>
      <c r="D680" s="216" t="s">
        <v>156</v>
      </c>
      <c r="E680" s="217" t="s">
        <v>753</v>
      </c>
      <c r="F680" s="218" t="s">
        <v>754</v>
      </c>
      <c r="G680" s="219" t="s">
        <v>203</v>
      </c>
      <c r="H680" s="220">
        <v>362.4</v>
      </c>
      <c r="I680" s="221"/>
      <c r="J680" s="222">
        <f>ROUND(I680*H680,2)</f>
        <v>0</v>
      </c>
      <c r="K680" s="218" t="s">
        <v>1</v>
      </c>
      <c r="L680" s="43"/>
      <c r="M680" s="223" t="s">
        <v>1</v>
      </c>
      <c r="N680" s="224" t="s">
        <v>38</v>
      </c>
      <c r="O680" s="79"/>
      <c r="P680" s="225">
        <f>O680*H680</f>
        <v>0</v>
      </c>
      <c r="Q680" s="225">
        <v>0.0325</v>
      </c>
      <c r="R680" s="225">
        <f>Q680*H680</f>
        <v>11.778</v>
      </c>
      <c r="S680" s="225">
        <v>0</v>
      </c>
      <c r="T680" s="226">
        <f>S680*H680</f>
        <v>0</v>
      </c>
      <c r="AR680" s="17" t="s">
        <v>249</v>
      </c>
      <c r="AT680" s="17" t="s">
        <v>156</v>
      </c>
      <c r="AU680" s="17" t="s">
        <v>77</v>
      </c>
      <c r="AY680" s="17" t="s">
        <v>154</v>
      </c>
      <c r="BE680" s="227">
        <f>IF(N680="základní",J680,0)</f>
        <v>0</v>
      </c>
      <c r="BF680" s="227">
        <f>IF(N680="snížená",J680,0)</f>
        <v>0</v>
      </c>
      <c r="BG680" s="227">
        <f>IF(N680="zákl. přenesená",J680,0)</f>
        <v>0</v>
      </c>
      <c r="BH680" s="227">
        <f>IF(N680="sníž. přenesená",J680,0)</f>
        <v>0</v>
      </c>
      <c r="BI680" s="227">
        <f>IF(N680="nulová",J680,0)</f>
        <v>0</v>
      </c>
      <c r="BJ680" s="17" t="s">
        <v>75</v>
      </c>
      <c r="BK680" s="227">
        <f>ROUND(I680*H680,2)</f>
        <v>0</v>
      </c>
      <c r="BL680" s="17" t="s">
        <v>249</v>
      </c>
      <c r="BM680" s="17" t="s">
        <v>755</v>
      </c>
    </row>
    <row r="681" spans="2:51" s="12" customFormat="1" ht="12">
      <c r="B681" s="228"/>
      <c r="C681" s="229"/>
      <c r="D681" s="230" t="s">
        <v>172</v>
      </c>
      <c r="E681" s="231" t="s">
        <v>1</v>
      </c>
      <c r="F681" s="232" t="s">
        <v>495</v>
      </c>
      <c r="G681" s="229"/>
      <c r="H681" s="231" t="s">
        <v>1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172</v>
      </c>
      <c r="AU681" s="238" t="s">
        <v>77</v>
      </c>
      <c r="AV681" s="12" t="s">
        <v>75</v>
      </c>
      <c r="AW681" s="12" t="s">
        <v>30</v>
      </c>
      <c r="AX681" s="12" t="s">
        <v>67</v>
      </c>
      <c r="AY681" s="238" t="s">
        <v>154</v>
      </c>
    </row>
    <row r="682" spans="2:51" s="13" customFormat="1" ht="12">
      <c r="B682" s="239"/>
      <c r="C682" s="240"/>
      <c r="D682" s="230" t="s">
        <v>172</v>
      </c>
      <c r="E682" s="241" t="s">
        <v>1</v>
      </c>
      <c r="F682" s="242" t="s">
        <v>756</v>
      </c>
      <c r="G682" s="240"/>
      <c r="H682" s="243">
        <v>362.4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AT682" s="249" t="s">
        <v>172</v>
      </c>
      <c r="AU682" s="249" t="s">
        <v>77</v>
      </c>
      <c r="AV682" s="13" t="s">
        <v>77</v>
      </c>
      <c r="AW682" s="13" t="s">
        <v>30</v>
      </c>
      <c r="AX682" s="13" t="s">
        <v>67</v>
      </c>
      <c r="AY682" s="249" t="s">
        <v>154</v>
      </c>
    </row>
    <row r="683" spans="2:51" s="14" customFormat="1" ht="12">
      <c r="B683" s="250"/>
      <c r="C683" s="251"/>
      <c r="D683" s="230" t="s">
        <v>172</v>
      </c>
      <c r="E683" s="252" t="s">
        <v>1</v>
      </c>
      <c r="F683" s="253" t="s">
        <v>175</v>
      </c>
      <c r="G683" s="251"/>
      <c r="H683" s="254">
        <v>362.4</v>
      </c>
      <c r="I683" s="255"/>
      <c r="J683" s="251"/>
      <c r="K683" s="251"/>
      <c r="L683" s="256"/>
      <c r="M683" s="257"/>
      <c r="N683" s="258"/>
      <c r="O683" s="258"/>
      <c r="P683" s="258"/>
      <c r="Q683" s="258"/>
      <c r="R683" s="258"/>
      <c r="S683" s="258"/>
      <c r="T683" s="259"/>
      <c r="AT683" s="260" t="s">
        <v>172</v>
      </c>
      <c r="AU683" s="260" t="s">
        <v>77</v>
      </c>
      <c r="AV683" s="14" t="s">
        <v>161</v>
      </c>
      <c r="AW683" s="14" t="s">
        <v>30</v>
      </c>
      <c r="AX683" s="14" t="s">
        <v>75</v>
      </c>
      <c r="AY683" s="260" t="s">
        <v>154</v>
      </c>
    </row>
    <row r="684" spans="2:65" s="1" customFormat="1" ht="16.5" customHeight="1">
      <c r="B684" s="38"/>
      <c r="C684" s="216" t="s">
        <v>757</v>
      </c>
      <c r="D684" s="216" t="s">
        <v>156</v>
      </c>
      <c r="E684" s="217" t="s">
        <v>758</v>
      </c>
      <c r="F684" s="218" t="s">
        <v>759</v>
      </c>
      <c r="G684" s="219" t="s">
        <v>196</v>
      </c>
      <c r="H684" s="220">
        <v>33.355</v>
      </c>
      <c r="I684" s="221"/>
      <c r="J684" s="222">
        <f>ROUND(I684*H684,2)</f>
        <v>0</v>
      </c>
      <c r="K684" s="218" t="s">
        <v>160</v>
      </c>
      <c r="L684" s="43"/>
      <c r="M684" s="223" t="s">
        <v>1</v>
      </c>
      <c r="N684" s="224" t="s">
        <v>38</v>
      </c>
      <c r="O684" s="79"/>
      <c r="P684" s="225">
        <f>O684*H684</f>
        <v>0</v>
      </c>
      <c r="Q684" s="225">
        <v>0</v>
      </c>
      <c r="R684" s="225">
        <f>Q684*H684</f>
        <v>0</v>
      </c>
      <c r="S684" s="225">
        <v>0</v>
      </c>
      <c r="T684" s="226">
        <f>S684*H684</f>
        <v>0</v>
      </c>
      <c r="AR684" s="17" t="s">
        <v>249</v>
      </c>
      <c r="AT684" s="17" t="s">
        <v>156</v>
      </c>
      <c r="AU684" s="17" t="s">
        <v>77</v>
      </c>
      <c r="AY684" s="17" t="s">
        <v>154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17" t="s">
        <v>75</v>
      </c>
      <c r="BK684" s="227">
        <f>ROUND(I684*H684,2)</f>
        <v>0</v>
      </c>
      <c r="BL684" s="17" t="s">
        <v>249</v>
      </c>
      <c r="BM684" s="17" t="s">
        <v>760</v>
      </c>
    </row>
    <row r="685" spans="2:63" s="11" customFormat="1" ht="22.8" customHeight="1">
      <c r="B685" s="200"/>
      <c r="C685" s="201"/>
      <c r="D685" s="202" t="s">
        <v>66</v>
      </c>
      <c r="E685" s="214" t="s">
        <v>761</v>
      </c>
      <c r="F685" s="214" t="s">
        <v>762</v>
      </c>
      <c r="G685" s="201"/>
      <c r="H685" s="201"/>
      <c r="I685" s="204"/>
      <c r="J685" s="215">
        <f>BK685</f>
        <v>0</v>
      </c>
      <c r="K685" s="201"/>
      <c r="L685" s="206"/>
      <c r="M685" s="207"/>
      <c r="N685" s="208"/>
      <c r="O685" s="208"/>
      <c r="P685" s="209">
        <f>SUM(P686:P687)</f>
        <v>0</v>
      </c>
      <c r="Q685" s="208"/>
      <c r="R685" s="209">
        <f>SUM(R686:R687)</f>
        <v>0.9052992000000001</v>
      </c>
      <c r="S685" s="208"/>
      <c r="T685" s="210">
        <f>SUM(T686:T687)</f>
        <v>0</v>
      </c>
      <c r="AR685" s="211" t="s">
        <v>77</v>
      </c>
      <c r="AT685" s="212" t="s">
        <v>66</v>
      </c>
      <c r="AU685" s="212" t="s">
        <v>75</v>
      </c>
      <c r="AY685" s="211" t="s">
        <v>154</v>
      </c>
      <c r="BK685" s="213">
        <f>SUM(BK686:BK687)</f>
        <v>0</v>
      </c>
    </row>
    <row r="686" spans="2:65" s="1" customFormat="1" ht="16.5" customHeight="1">
      <c r="B686" s="38"/>
      <c r="C686" s="216" t="s">
        <v>763</v>
      </c>
      <c r="D686" s="216" t="s">
        <v>156</v>
      </c>
      <c r="E686" s="217" t="s">
        <v>764</v>
      </c>
      <c r="F686" s="218" t="s">
        <v>765</v>
      </c>
      <c r="G686" s="219" t="s">
        <v>210</v>
      </c>
      <c r="H686" s="220">
        <v>145.08</v>
      </c>
      <c r="I686" s="221"/>
      <c r="J686" s="222">
        <f>ROUND(I686*H686,2)</f>
        <v>0</v>
      </c>
      <c r="K686" s="218" t="s">
        <v>1</v>
      </c>
      <c r="L686" s="43"/>
      <c r="M686" s="223" t="s">
        <v>1</v>
      </c>
      <c r="N686" s="224" t="s">
        <v>38</v>
      </c>
      <c r="O686" s="79"/>
      <c r="P686" s="225">
        <f>O686*H686</f>
        <v>0</v>
      </c>
      <c r="Q686" s="225">
        <v>0.00624</v>
      </c>
      <c r="R686" s="225">
        <f>Q686*H686</f>
        <v>0.9052992000000001</v>
      </c>
      <c r="S686" s="225">
        <v>0</v>
      </c>
      <c r="T686" s="226">
        <f>S686*H686</f>
        <v>0</v>
      </c>
      <c r="AR686" s="17" t="s">
        <v>249</v>
      </c>
      <c r="AT686" s="17" t="s">
        <v>156</v>
      </c>
      <c r="AU686" s="17" t="s">
        <v>77</v>
      </c>
      <c r="AY686" s="17" t="s">
        <v>154</v>
      </c>
      <c r="BE686" s="227">
        <f>IF(N686="základní",J686,0)</f>
        <v>0</v>
      </c>
      <c r="BF686" s="227">
        <f>IF(N686="snížená",J686,0)</f>
        <v>0</v>
      </c>
      <c r="BG686" s="227">
        <f>IF(N686="zákl. přenesená",J686,0)</f>
        <v>0</v>
      </c>
      <c r="BH686" s="227">
        <f>IF(N686="sníž. přenesená",J686,0)</f>
        <v>0</v>
      </c>
      <c r="BI686" s="227">
        <f>IF(N686="nulová",J686,0)</f>
        <v>0</v>
      </c>
      <c r="BJ686" s="17" t="s">
        <v>75</v>
      </c>
      <c r="BK686" s="227">
        <f>ROUND(I686*H686,2)</f>
        <v>0</v>
      </c>
      <c r="BL686" s="17" t="s">
        <v>249</v>
      </c>
      <c r="BM686" s="17" t="s">
        <v>766</v>
      </c>
    </row>
    <row r="687" spans="2:65" s="1" customFormat="1" ht="16.5" customHeight="1">
      <c r="B687" s="38"/>
      <c r="C687" s="216" t="s">
        <v>767</v>
      </c>
      <c r="D687" s="216" t="s">
        <v>156</v>
      </c>
      <c r="E687" s="217" t="s">
        <v>768</v>
      </c>
      <c r="F687" s="218" t="s">
        <v>769</v>
      </c>
      <c r="G687" s="219" t="s">
        <v>203</v>
      </c>
      <c r="H687" s="220">
        <v>102</v>
      </c>
      <c r="I687" s="221"/>
      <c r="J687" s="222">
        <f>ROUND(I687*H687,2)</f>
        <v>0</v>
      </c>
      <c r="K687" s="218" t="s">
        <v>1</v>
      </c>
      <c r="L687" s="43"/>
      <c r="M687" s="223" t="s">
        <v>1</v>
      </c>
      <c r="N687" s="224" t="s">
        <v>38</v>
      </c>
      <c r="O687" s="79"/>
      <c r="P687" s="225">
        <f>O687*H687</f>
        <v>0</v>
      </c>
      <c r="Q687" s="225">
        <v>0</v>
      </c>
      <c r="R687" s="225">
        <f>Q687*H687</f>
        <v>0</v>
      </c>
      <c r="S687" s="225">
        <v>0</v>
      </c>
      <c r="T687" s="226">
        <f>S687*H687</f>
        <v>0</v>
      </c>
      <c r="AR687" s="17" t="s">
        <v>249</v>
      </c>
      <c r="AT687" s="17" t="s">
        <v>156</v>
      </c>
      <c r="AU687" s="17" t="s">
        <v>77</v>
      </c>
      <c r="AY687" s="17" t="s">
        <v>154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7" t="s">
        <v>75</v>
      </c>
      <c r="BK687" s="227">
        <f>ROUND(I687*H687,2)</f>
        <v>0</v>
      </c>
      <c r="BL687" s="17" t="s">
        <v>249</v>
      </c>
      <c r="BM687" s="17" t="s">
        <v>770</v>
      </c>
    </row>
    <row r="688" spans="2:63" s="11" customFormat="1" ht="22.8" customHeight="1">
      <c r="B688" s="200"/>
      <c r="C688" s="201"/>
      <c r="D688" s="202" t="s">
        <v>66</v>
      </c>
      <c r="E688" s="214" t="s">
        <v>771</v>
      </c>
      <c r="F688" s="214" t="s">
        <v>772</v>
      </c>
      <c r="G688" s="201"/>
      <c r="H688" s="201"/>
      <c r="I688" s="204"/>
      <c r="J688" s="215">
        <f>BK688</f>
        <v>0</v>
      </c>
      <c r="K688" s="201"/>
      <c r="L688" s="206"/>
      <c r="M688" s="207"/>
      <c r="N688" s="208"/>
      <c r="O688" s="208"/>
      <c r="P688" s="209">
        <f>SUM(P689:P692)</f>
        <v>0</v>
      </c>
      <c r="Q688" s="208"/>
      <c r="R688" s="209">
        <f>SUM(R689:R692)</f>
        <v>0</v>
      </c>
      <c r="S688" s="208"/>
      <c r="T688" s="210">
        <f>SUM(T689:T692)</f>
        <v>0</v>
      </c>
      <c r="AR688" s="211" t="s">
        <v>77</v>
      </c>
      <c r="AT688" s="212" t="s">
        <v>66</v>
      </c>
      <c r="AU688" s="212" t="s">
        <v>75</v>
      </c>
      <c r="AY688" s="211" t="s">
        <v>154</v>
      </c>
      <c r="BK688" s="213">
        <f>SUM(BK689:BK692)</f>
        <v>0</v>
      </c>
    </row>
    <row r="689" spans="2:65" s="1" customFormat="1" ht="22.5" customHeight="1">
      <c r="B689" s="38"/>
      <c r="C689" s="216" t="s">
        <v>773</v>
      </c>
      <c r="D689" s="216" t="s">
        <v>156</v>
      </c>
      <c r="E689" s="217" t="s">
        <v>774</v>
      </c>
      <c r="F689" s="218" t="s">
        <v>775</v>
      </c>
      <c r="G689" s="219" t="s">
        <v>279</v>
      </c>
      <c r="H689" s="220">
        <v>2</v>
      </c>
      <c r="I689" s="221"/>
      <c r="J689" s="222">
        <f>ROUND(I689*H689,2)</f>
        <v>0</v>
      </c>
      <c r="K689" s="218" t="s">
        <v>1</v>
      </c>
      <c r="L689" s="43"/>
      <c r="M689" s="223" t="s">
        <v>1</v>
      </c>
      <c r="N689" s="224" t="s">
        <v>38</v>
      </c>
      <c r="O689" s="79"/>
      <c r="P689" s="225">
        <f>O689*H689</f>
        <v>0</v>
      </c>
      <c r="Q689" s="225">
        <v>0</v>
      </c>
      <c r="R689" s="225">
        <f>Q689*H689</f>
        <v>0</v>
      </c>
      <c r="S689" s="225">
        <v>0</v>
      </c>
      <c r="T689" s="226">
        <f>S689*H689</f>
        <v>0</v>
      </c>
      <c r="AR689" s="17" t="s">
        <v>249</v>
      </c>
      <c r="AT689" s="17" t="s">
        <v>156</v>
      </c>
      <c r="AU689" s="17" t="s">
        <v>77</v>
      </c>
      <c r="AY689" s="17" t="s">
        <v>154</v>
      </c>
      <c r="BE689" s="227">
        <f>IF(N689="základní",J689,0)</f>
        <v>0</v>
      </c>
      <c r="BF689" s="227">
        <f>IF(N689="snížená",J689,0)</f>
        <v>0</v>
      </c>
      <c r="BG689" s="227">
        <f>IF(N689="zákl. přenesená",J689,0)</f>
        <v>0</v>
      </c>
      <c r="BH689" s="227">
        <f>IF(N689="sníž. přenesená",J689,0)</f>
        <v>0</v>
      </c>
      <c r="BI689" s="227">
        <f>IF(N689="nulová",J689,0)</f>
        <v>0</v>
      </c>
      <c r="BJ689" s="17" t="s">
        <v>75</v>
      </c>
      <c r="BK689" s="227">
        <f>ROUND(I689*H689,2)</f>
        <v>0</v>
      </c>
      <c r="BL689" s="17" t="s">
        <v>249</v>
      </c>
      <c r="BM689" s="17" t="s">
        <v>776</v>
      </c>
    </row>
    <row r="690" spans="2:65" s="1" customFormat="1" ht="22.5" customHeight="1">
      <c r="B690" s="38"/>
      <c r="C690" s="216" t="s">
        <v>777</v>
      </c>
      <c r="D690" s="216" t="s">
        <v>156</v>
      </c>
      <c r="E690" s="217" t="s">
        <v>778</v>
      </c>
      <c r="F690" s="218" t="s">
        <v>779</v>
      </c>
      <c r="G690" s="219" t="s">
        <v>279</v>
      </c>
      <c r="H690" s="220">
        <v>1</v>
      </c>
      <c r="I690" s="221"/>
      <c r="J690" s="222">
        <f>ROUND(I690*H690,2)</f>
        <v>0</v>
      </c>
      <c r="K690" s="218" t="s">
        <v>1</v>
      </c>
      <c r="L690" s="43"/>
      <c r="M690" s="223" t="s">
        <v>1</v>
      </c>
      <c r="N690" s="224" t="s">
        <v>38</v>
      </c>
      <c r="O690" s="79"/>
      <c r="P690" s="225">
        <f>O690*H690</f>
        <v>0</v>
      </c>
      <c r="Q690" s="225">
        <v>0</v>
      </c>
      <c r="R690" s="225">
        <f>Q690*H690</f>
        <v>0</v>
      </c>
      <c r="S690" s="225">
        <v>0</v>
      </c>
      <c r="T690" s="226">
        <f>S690*H690</f>
        <v>0</v>
      </c>
      <c r="AR690" s="17" t="s">
        <v>249</v>
      </c>
      <c r="AT690" s="17" t="s">
        <v>156</v>
      </c>
      <c r="AU690" s="17" t="s">
        <v>77</v>
      </c>
      <c r="AY690" s="17" t="s">
        <v>154</v>
      </c>
      <c r="BE690" s="227">
        <f>IF(N690="základní",J690,0)</f>
        <v>0</v>
      </c>
      <c r="BF690" s="227">
        <f>IF(N690="snížená",J690,0)</f>
        <v>0</v>
      </c>
      <c r="BG690" s="227">
        <f>IF(N690="zákl. přenesená",J690,0)</f>
        <v>0</v>
      </c>
      <c r="BH690" s="227">
        <f>IF(N690="sníž. přenesená",J690,0)</f>
        <v>0</v>
      </c>
      <c r="BI690" s="227">
        <f>IF(N690="nulová",J690,0)</f>
        <v>0</v>
      </c>
      <c r="BJ690" s="17" t="s">
        <v>75</v>
      </c>
      <c r="BK690" s="227">
        <f>ROUND(I690*H690,2)</f>
        <v>0</v>
      </c>
      <c r="BL690" s="17" t="s">
        <v>249</v>
      </c>
      <c r="BM690" s="17" t="s">
        <v>780</v>
      </c>
    </row>
    <row r="691" spans="2:65" s="1" customFormat="1" ht="22.5" customHeight="1">
      <c r="B691" s="38"/>
      <c r="C691" s="216" t="s">
        <v>781</v>
      </c>
      <c r="D691" s="216" t="s">
        <v>156</v>
      </c>
      <c r="E691" s="217" t="s">
        <v>782</v>
      </c>
      <c r="F691" s="218" t="s">
        <v>783</v>
      </c>
      <c r="G691" s="219" t="s">
        <v>279</v>
      </c>
      <c r="H691" s="220">
        <v>1</v>
      </c>
      <c r="I691" s="221"/>
      <c r="J691" s="222">
        <f>ROUND(I691*H691,2)</f>
        <v>0</v>
      </c>
      <c r="K691" s="218" t="s">
        <v>1</v>
      </c>
      <c r="L691" s="43"/>
      <c r="M691" s="223" t="s">
        <v>1</v>
      </c>
      <c r="N691" s="224" t="s">
        <v>38</v>
      </c>
      <c r="O691" s="79"/>
      <c r="P691" s="225">
        <f>O691*H691</f>
        <v>0</v>
      </c>
      <c r="Q691" s="225">
        <v>0</v>
      </c>
      <c r="R691" s="225">
        <f>Q691*H691</f>
        <v>0</v>
      </c>
      <c r="S691" s="225">
        <v>0</v>
      </c>
      <c r="T691" s="226">
        <f>S691*H691</f>
        <v>0</v>
      </c>
      <c r="AR691" s="17" t="s">
        <v>249</v>
      </c>
      <c r="AT691" s="17" t="s">
        <v>156</v>
      </c>
      <c r="AU691" s="17" t="s">
        <v>77</v>
      </c>
      <c r="AY691" s="17" t="s">
        <v>154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7" t="s">
        <v>75</v>
      </c>
      <c r="BK691" s="227">
        <f>ROUND(I691*H691,2)</f>
        <v>0</v>
      </c>
      <c r="BL691" s="17" t="s">
        <v>249</v>
      </c>
      <c r="BM691" s="17" t="s">
        <v>784</v>
      </c>
    </row>
    <row r="692" spans="2:65" s="1" customFormat="1" ht="16.5" customHeight="1">
      <c r="B692" s="38"/>
      <c r="C692" s="216" t="s">
        <v>785</v>
      </c>
      <c r="D692" s="216" t="s">
        <v>156</v>
      </c>
      <c r="E692" s="217" t="s">
        <v>786</v>
      </c>
      <c r="F692" s="218" t="s">
        <v>787</v>
      </c>
      <c r="G692" s="219" t="s">
        <v>279</v>
      </c>
      <c r="H692" s="220">
        <v>1</v>
      </c>
      <c r="I692" s="221"/>
      <c r="J692" s="222">
        <f>ROUND(I692*H692,2)</f>
        <v>0</v>
      </c>
      <c r="K692" s="218" t="s">
        <v>1</v>
      </c>
      <c r="L692" s="43"/>
      <c r="M692" s="223" t="s">
        <v>1</v>
      </c>
      <c r="N692" s="224" t="s">
        <v>38</v>
      </c>
      <c r="O692" s="79"/>
      <c r="P692" s="225">
        <f>O692*H692</f>
        <v>0</v>
      </c>
      <c r="Q692" s="225">
        <v>0</v>
      </c>
      <c r="R692" s="225">
        <f>Q692*H692</f>
        <v>0</v>
      </c>
      <c r="S692" s="225">
        <v>0</v>
      </c>
      <c r="T692" s="226">
        <f>S692*H692</f>
        <v>0</v>
      </c>
      <c r="AR692" s="17" t="s">
        <v>249</v>
      </c>
      <c r="AT692" s="17" t="s">
        <v>156</v>
      </c>
      <c r="AU692" s="17" t="s">
        <v>77</v>
      </c>
      <c r="AY692" s="17" t="s">
        <v>154</v>
      </c>
      <c r="BE692" s="227">
        <f>IF(N692="základní",J692,0)</f>
        <v>0</v>
      </c>
      <c r="BF692" s="227">
        <f>IF(N692="snížená",J692,0)</f>
        <v>0</v>
      </c>
      <c r="BG692" s="227">
        <f>IF(N692="zákl. přenesená",J692,0)</f>
        <v>0</v>
      </c>
      <c r="BH692" s="227">
        <f>IF(N692="sníž. přenesená",J692,0)</f>
        <v>0</v>
      </c>
      <c r="BI692" s="227">
        <f>IF(N692="nulová",J692,0)</f>
        <v>0</v>
      </c>
      <c r="BJ692" s="17" t="s">
        <v>75</v>
      </c>
      <c r="BK692" s="227">
        <f>ROUND(I692*H692,2)</f>
        <v>0</v>
      </c>
      <c r="BL692" s="17" t="s">
        <v>249</v>
      </c>
      <c r="BM692" s="17" t="s">
        <v>788</v>
      </c>
    </row>
    <row r="693" spans="2:63" s="11" customFormat="1" ht="22.8" customHeight="1">
      <c r="B693" s="200"/>
      <c r="C693" s="201"/>
      <c r="D693" s="202" t="s">
        <v>66</v>
      </c>
      <c r="E693" s="214" t="s">
        <v>789</v>
      </c>
      <c r="F693" s="214" t="s">
        <v>790</v>
      </c>
      <c r="G693" s="201"/>
      <c r="H693" s="201"/>
      <c r="I693" s="204"/>
      <c r="J693" s="215">
        <f>BK693</f>
        <v>0</v>
      </c>
      <c r="K693" s="201"/>
      <c r="L693" s="206"/>
      <c r="M693" s="207"/>
      <c r="N693" s="208"/>
      <c r="O693" s="208"/>
      <c r="P693" s="209">
        <f>SUM(P694:P739)</f>
        <v>0</v>
      </c>
      <c r="Q693" s="208"/>
      <c r="R693" s="209">
        <f>SUM(R694:R739)</f>
        <v>12.99456</v>
      </c>
      <c r="S693" s="208"/>
      <c r="T693" s="210">
        <f>SUM(T694:T739)</f>
        <v>0</v>
      </c>
      <c r="AR693" s="211" t="s">
        <v>77</v>
      </c>
      <c r="AT693" s="212" t="s">
        <v>66</v>
      </c>
      <c r="AU693" s="212" t="s">
        <v>75</v>
      </c>
      <c r="AY693" s="211" t="s">
        <v>154</v>
      </c>
      <c r="BK693" s="213">
        <f>SUM(BK694:BK739)</f>
        <v>0</v>
      </c>
    </row>
    <row r="694" spans="2:65" s="1" customFormat="1" ht="16.5" customHeight="1">
      <c r="B694" s="38"/>
      <c r="C694" s="216" t="s">
        <v>791</v>
      </c>
      <c r="D694" s="216" t="s">
        <v>156</v>
      </c>
      <c r="E694" s="217" t="s">
        <v>792</v>
      </c>
      <c r="F694" s="218" t="s">
        <v>793</v>
      </c>
      <c r="G694" s="219" t="s">
        <v>203</v>
      </c>
      <c r="H694" s="220">
        <v>1152</v>
      </c>
      <c r="I694" s="221"/>
      <c r="J694" s="222">
        <f>ROUND(I694*H694,2)</f>
        <v>0</v>
      </c>
      <c r="K694" s="218" t="s">
        <v>160</v>
      </c>
      <c r="L694" s="43"/>
      <c r="M694" s="223" t="s">
        <v>1</v>
      </c>
      <c r="N694" s="224" t="s">
        <v>38</v>
      </c>
      <c r="O694" s="79"/>
      <c r="P694" s="225">
        <f>O694*H694</f>
        <v>0</v>
      </c>
      <c r="Q694" s="225">
        <v>0.00028</v>
      </c>
      <c r="R694" s="225">
        <f>Q694*H694</f>
        <v>0.32255999999999996</v>
      </c>
      <c r="S694" s="225">
        <v>0</v>
      </c>
      <c r="T694" s="226">
        <f>S694*H694</f>
        <v>0</v>
      </c>
      <c r="AR694" s="17" t="s">
        <v>249</v>
      </c>
      <c r="AT694" s="17" t="s">
        <v>156</v>
      </c>
      <c r="AU694" s="17" t="s">
        <v>77</v>
      </c>
      <c r="AY694" s="17" t="s">
        <v>154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7" t="s">
        <v>75</v>
      </c>
      <c r="BK694" s="227">
        <f>ROUND(I694*H694,2)</f>
        <v>0</v>
      </c>
      <c r="BL694" s="17" t="s">
        <v>249</v>
      </c>
      <c r="BM694" s="17" t="s">
        <v>794</v>
      </c>
    </row>
    <row r="695" spans="2:51" s="12" customFormat="1" ht="12">
      <c r="B695" s="228"/>
      <c r="C695" s="229"/>
      <c r="D695" s="230" t="s">
        <v>172</v>
      </c>
      <c r="E695" s="231" t="s">
        <v>1</v>
      </c>
      <c r="F695" s="232" t="s">
        <v>677</v>
      </c>
      <c r="G695" s="229"/>
      <c r="H695" s="231" t="s">
        <v>1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AT695" s="238" t="s">
        <v>172</v>
      </c>
      <c r="AU695" s="238" t="s">
        <v>77</v>
      </c>
      <c r="AV695" s="12" t="s">
        <v>75</v>
      </c>
      <c r="AW695" s="12" t="s">
        <v>30</v>
      </c>
      <c r="AX695" s="12" t="s">
        <v>67</v>
      </c>
      <c r="AY695" s="238" t="s">
        <v>154</v>
      </c>
    </row>
    <row r="696" spans="2:51" s="12" customFormat="1" ht="12">
      <c r="B696" s="228"/>
      <c r="C696" s="229"/>
      <c r="D696" s="230" t="s">
        <v>172</v>
      </c>
      <c r="E696" s="231" t="s">
        <v>1</v>
      </c>
      <c r="F696" s="232" t="s">
        <v>678</v>
      </c>
      <c r="G696" s="229"/>
      <c r="H696" s="231" t="s">
        <v>1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172</v>
      </c>
      <c r="AU696" s="238" t="s">
        <v>77</v>
      </c>
      <c r="AV696" s="12" t="s">
        <v>75</v>
      </c>
      <c r="AW696" s="12" t="s">
        <v>30</v>
      </c>
      <c r="AX696" s="12" t="s">
        <v>67</v>
      </c>
      <c r="AY696" s="238" t="s">
        <v>154</v>
      </c>
    </row>
    <row r="697" spans="2:51" s="13" customFormat="1" ht="12">
      <c r="B697" s="239"/>
      <c r="C697" s="240"/>
      <c r="D697" s="230" t="s">
        <v>172</v>
      </c>
      <c r="E697" s="241" t="s">
        <v>1</v>
      </c>
      <c r="F697" s="242" t="s">
        <v>572</v>
      </c>
      <c r="G697" s="240"/>
      <c r="H697" s="243">
        <v>1152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AT697" s="249" t="s">
        <v>172</v>
      </c>
      <c r="AU697" s="249" t="s">
        <v>77</v>
      </c>
      <c r="AV697" s="13" t="s">
        <v>77</v>
      </c>
      <c r="AW697" s="13" t="s">
        <v>30</v>
      </c>
      <c r="AX697" s="13" t="s">
        <v>67</v>
      </c>
      <c r="AY697" s="249" t="s">
        <v>154</v>
      </c>
    </row>
    <row r="698" spans="2:51" s="14" customFormat="1" ht="12">
      <c r="B698" s="250"/>
      <c r="C698" s="251"/>
      <c r="D698" s="230" t="s">
        <v>172</v>
      </c>
      <c r="E698" s="252" t="s">
        <v>1</v>
      </c>
      <c r="F698" s="253" t="s">
        <v>175</v>
      </c>
      <c r="G698" s="251"/>
      <c r="H698" s="254">
        <v>1152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AT698" s="260" t="s">
        <v>172</v>
      </c>
      <c r="AU698" s="260" t="s">
        <v>77</v>
      </c>
      <c r="AV698" s="14" t="s">
        <v>161</v>
      </c>
      <c r="AW698" s="14" t="s">
        <v>30</v>
      </c>
      <c r="AX698" s="14" t="s">
        <v>75</v>
      </c>
      <c r="AY698" s="260" t="s">
        <v>154</v>
      </c>
    </row>
    <row r="699" spans="2:65" s="1" customFormat="1" ht="16.5" customHeight="1">
      <c r="B699" s="38"/>
      <c r="C699" s="261" t="s">
        <v>795</v>
      </c>
      <c r="D699" s="261" t="s">
        <v>228</v>
      </c>
      <c r="E699" s="262" t="s">
        <v>796</v>
      </c>
      <c r="F699" s="263" t="s">
        <v>797</v>
      </c>
      <c r="G699" s="264" t="s">
        <v>203</v>
      </c>
      <c r="H699" s="265">
        <v>1267.2</v>
      </c>
      <c r="I699" s="266"/>
      <c r="J699" s="267">
        <f>ROUND(I699*H699,2)</f>
        <v>0</v>
      </c>
      <c r="K699" s="263" t="s">
        <v>1</v>
      </c>
      <c r="L699" s="268"/>
      <c r="M699" s="269" t="s">
        <v>1</v>
      </c>
      <c r="N699" s="270" t="s">
        <v>38</v>
      </c>
      <c r="O699" s="79"/>
      <c r="P699" s="225">
        <f>O699*H699</f>
        <v>0</v>
      </c>
      <c r="Q699" s="225">
        <v>0.01</v>
      </c>
      <c r="R699" s="225">
        <f>Q699*H699</f>
        <v>12.672</v>
      </c>
      <c r="S699" s="225">
        <v>0</v>
      </c>
      <c r="T699" s="226">
        <f>S699*H699</f>
        <v>0</v>
      </c>
      <c r="AR699" s="17" t="s">
        <v>347</v>
      </c>
      <c r="AT699" s="17" t="s">
        <v>228</v>
      </c>
      <c r="AU699" s="17" t="s">
        <v>77</v>
      </c>
      <c r="AY699" s="17" t="s">
        <v>154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7" t="s">
        <v>75</v>
      </c>
      <c r="BK699" s="227">
        <f>ROUND(I699*H699,2)</f>
        <v>0</v>
      </c>
      <c r="BL699" s="17" t="s">
        <v>249</v>
      </c>
      <c r="BM699" s="17" t="s">
        <v>798</v>
      </c>
    </row>
    <row r="700" spans="2:51" s="13" customFormat="1" ht="12">
      <c r="B700" s="239"/>
      <c r="C700" s="240"/>
      <c r="D700" s="230" t="s">
        <v>172</v>
      </c>
      <c r="E700" s="240"/>
      <c r="F700" s="242" t="s">
        <v>799</v>
      </c>
      <c r="G700" s="240"/>
      <c r="H700" s="243">
        <v>1267.2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AT700" s="249" t="s">
        <v>172</v>
      </c>
      <c r="AU700" s="249" t="s">
        <v>77</v>
      </c>
      <c r="AV700" s="13" t="s">
        <v>77</v>
      </c>
      <c r="AW700" s="13" t="s">
        <v>4</v>
      </c>
      <c r="AX700" s="13" t="s">
        <v>75</v>
      </c>
      <c r="AY700" s="249" t="s">
        <v>154</v>
      </c>
    </row>
    <row r="701" spans="2:65" s="1" customFormat="1" ht="16.5" customHeight="1">
      <c r="B701" s="38"/>
      <c r="C701" s="216" t="s">
        <v>800</v>
      </c>
      <c r="D701" s="216" t="s">
        <v>156</v>
      </c>
      <c r="E701" s="217" t="s">
        <v>801</v>
      </c>
      <c r="F701" s="218" t="s">
        <v>802</v>
      </c>
      <c r="G701" s="219" t="s">
        <v>803</v>
      </c>
      <c r="H701" s="220">
        <v>24463.683</v>
      </c>
      <c r="I701" s="221"/>
      <c r="J701" s="222">
        <f>ROUND(I701*H701,2)</f>
        <v>0</v>
      </c>
      <c r="K701" s="218" t="s">
        <v>1</v>
      </c>
      <c r="L701" s="43"/>
      <c r="M701" s="223" t="s">
        <v>1</v>
      </c>
      <c r="N701" s="224" t="s">
        <v>38</v>
      </c>
      <c r="O701" s="79"/>
      <c r="P701" s="225">
        <f>O701*H701</f>
        <v>0</v>
      </c>
      <c r="Q701" s="225">
        <v>0</v>
      </c>
      <c r="R701" s="225">
        <f>Q701*H701</f>
        <v>0</v>
      </c>
      <c r="S701" s="225">
        <v>0</v>
      </c>
      <c r="T701" s="226">
        <f>S701*H701</f>
        <v>0</v>
      </c>
      <c r="AR701" s="17" t="s">
        <v>249</v>
      </c>
      <c r="AT701" s="17" t="s">
        <v>156</v>
      </c>
      <c r="AU701" s="17" t="s">
        <v>77</v>
      </c>
      <c r="AY701" s="17" t="s">
        <v>154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7" t="s">
        <v>75</v>
      </c>
      <c r="BK701" s="227">
        <f>ROUND(I701*H701,2)</f>
        <v>0</v>
      </c>
      <c r="BL701" s="17" t="s">
        <v>249</v>
      </c>
      <c r="BM701" s="17" t="s">
        <v>804</v>
      </c>
    </row>
    <row r="702" spans="2:51" s="12" customFormat="1" ht="12">
      <c r="B702" s="228"/>
      <c r="C702" s="229"/>
      <c r="D702" s="230" t="s">
        <v>172</v>
      </c>
      <c r="E702" s="231" t="s">
        <v>1</v>
      </c>
      <c r="F702" s="232" t="s">
        <v>805</v>
      </c>
      <c r="G702" s="229"/>
      <c r="H702" s="231" t="s">
        <v>1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172</v>
      </c>
      <c r="AU702" s="238" t="s">
        <v>77</v>
      </c>
      <c r="AV702" s="12" t="s">
        <v>75</v>
      </c>
      <c r="AW702" s="12" t="s">
        <v>30</v>
      </c>
      <c r="AX702" s="12" t="s">
        <v>67</v>
      </c>
      <c r="AY702" s="238" t="s">
        <v>154</v>
      </c>
    </row>
    <row r="703" spans="2:51" s="13" customFormat="1" ht="12">
      <c r="B703" s="239"/>
      <c r="C703" s="240"/>
      <c r="D703" s="230" t="s">
        <v>172</v>
      </c>
      <c r="E703" s="241" t="s">
        <v>1</v>
      </c>
      <c r="F703" s="242" t="s">
        <v>806</v>
      </c>
      <c r="G703" s="240"/>
      <c r="H703" s="243">
        <v>6497.415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AT703" s="249" t="s">
        <v>172</v>
      </c>
      <c r="AU703" s="249" t="s">
        <v>77</v>
      </c>
      <c r="AV703" s="13" t="s">
        <v>77</v>
      </c>
      <c r="AW703" s="13" t="s">
        <v>30</v>
      </c>
      <c r="AX703" s="13" t="s">
        <v>67</v>
      </c>
      <c r="AY703" s="249" t="s">
        <v>154</v>
      </c>
    </row>
    <row r="704" spans="2:51" s="12" customFormat="1" ht="12">
      <c r="B704" s="228"/>
      <c r="C704" s="229"/>
      <c r="D704" s="230" t="s">
        <v>172</v>
      </c>
      <c r="E704" s="231" t="s">
        <v>1</v>
      </c>
      <c r="F704" s="232" t="s">
        <v>807</v>
      </c>
      <c r="G704" s="229"/>
      <c r="H704" s="231" t="s">
        <v>1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172</v>
      </c>
      <c r="AU704" s="238" t="s">
        <v>77</v>
      </c>
      <c r="AV704" s="12" t="s">
        <v>75</v>
      </c>
      <c r="AW704" s="12" t="s">
        <v>30</v>
      </c>
      <c r="AX704" s="12" t="s">
        <v>67</v>
      </c>
      <c r="AY704" s="238" t="s">
        <v>154</v>
      </c>
    </row>
    <row r="705" spans="2:51" s="13" customFormat="1" ht="12">
      <c r="B705" s="239"/>
      <c r="C705" s="240"/>
      <c r="D705" s="230" t="s">
        <v>172</v>
      </c>
      <c r="E705" s="241" t="s">
        <v>1</v>
      </c>
      <c r="F705" s="242" t="s">
        <v>808</v>
      </c>
      <c r="G705" s="240"/>
      <c r="H705" s="243">
        <v>7586.716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AT705" s="249" t="s">
        <v>172</v>
      </c>
      <c r="AU705" s="249" t="s">
        <v>77</v>
      </c>
      <c r="AV705" s="13" t="s">
        <v>77</v>
      </c>
      <c r="AW705" s="13" t="s">
        <v>30</v>
      </c>
      <c r="AX705" s="13" t="s">
        <v>67</v>
      </c>
      <c r="AY705" s="249" t="s">
        <v>154</v>
      </c>
    </row>
    <row r="706" spans="2:51" s="12" customFormat="1" ht="12">
      <c r="B706" s="228"/>
      <c r="C706" s="229"/>
      <c r="D706" s="230" t="s">
        <v>172</v>
      </c>
      <c r="E706" s="231" t="s">
        <v>1</v>
      </c>
      <c r="F706" s="232" t="s">
        <v>809</v>
      </c>
      <c r="G706" s="229"/>
      <c r="H706" s="231" t="s">
        <v>1</v>
      </c>
      <c r="I706" s="233"/>
      <c r="J706" s="229"/>
      <c r="K706" s="229"/>
      <c r="L706" s="234"/>
      <c r="M706" s="235"/>
      <c r="N706" s="236"/>
      <c r="O706" s="236"/>
      <c r="P706" s="236"/>
      <c r="Q706" s="236"/>
      <c r="R706" s="236"/>
      <c r="S706" s="236"/>
      <c r="T706" s="237"/>
      <c r="AT706" s="238" t="s">
        <v>172</v>
      </c>
      <c r="AU706" s="238" t="s">
        <v>77</v>
      </c>
      <c r="AV706" s="12" t="s">
        <v>75</v>
      </c>
      <c r="AW706" s="12" t="s">
        <v>30</v>
      </c>
      <c r="AX706" s="12" t="s">
        <v>67</v>
      </c>
      <c r="AY706" s="238" t="s">
        <v>154</v>
      </c>
    </row>
    <row r="707" spans="2:51" s="13" customFormat="1" ht="12">
      <c r="B707" s="239"/>
      <c r="C707" s="240"/>
      <c r="D707" s="230" t="s">
        <v>172</v>
      </c>
      <c r="E707" s="241" t="s">
        <v>1</v>
      </c>
      <c r="F707" s="242" t="s">
        <v>810</v>
      </c>
      <c r="G707" s="240"/>
      <c r="H707" s="243">
        <v>2043.829</v>
      </c>
      <c r="I707" s="244"/>
      <c r="J707" s="240"/>
      <c r="K707" s="240"/>
      <c r="L707" s="245"/>
      <c r="M707" s="246"/>
      <c r="N707" s="247"/>
      <c r="O707" s="247"/>
      <c r="P707" s="247"/>
      <c r="Q707" s="247"/>
      <c r="R707" s="247"/>
      <c r="S707" s="247"/>
      <c r="T707" s="248"/>
      <c r="AT707" s="249" t="s">
        <v>172</v>
      </c>
      <c r="AU707" s="249" t="s">
        <v>77</v>
      </c>
      <c r="AV707" s="13" t="s">
        <v>77</v>
      </c>
      <c r="AW707" s="13" t="s">
        <v>30</v>
      </c>
      <c r="AX707" s="13" t="s">
        <v>67</v>
      </c>
      <c r="AY707" s="249" t="s">
        <v>154</v>
      </c>
    </row>
    <row r="708" spans="2:51" s="12" customFormat="1" ht="12">
      <c r="B708" s="228"/>
      <c r="C708" s="229"/>
      <c r="D708" s="230" t="s">
        <v>172</v>
      </c>
      <c r="E708" s="231" t="s">
        <v>1</v>
      </c>
      <c r="F708" s="232" t="s">
        <v>811</v>
      </c>
      <c r="G708" s="229"/>
      <c r="H708" s="231" t="s">
        <v>1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172</v>
      </c>
      <c r="AU708" s="238" t="s">
        <v>77</v>
      </c>
      <c r="AV708" s="12" t="s">
        <v>75</v>
      </c>
      <c r="AW708" s="12" t="s">
        <v>30</v>
      </c>
      <c r="AX708" s="12" t="s">
        <v>67</v>
      </c>
      <c r="AY708" s="238" t="s">
        <v>154</v>
      </c>
    </row>
    <row r="709" spans="2:51" s="13" customFormat="1" ht="12">
      <c r="B709" s="239"/>
      <c r="C709" s="240"/>
      <c r="D709" s="230" t="s">
        <v>172</v>
      </c>
      <c r="E709" s="241" t="s">
        <v>1</v>
      </c>
      <c r="F709" s="242" t="s">
        <v>812</v>
      </c>
      <c r="G709" s="240"/>
      <c r="H709" s="243">
        <v>1461.74</v>
      </c>
      <c r="I709" s="244"/>
      <c r="J709" s="240"/>
      <c r="K709" s="240"/>
      <c r="L709" s="245"/>
      <c r="M709" s="246"/>
      <c r="N709" s="247"/>
      <c r="O709" s="247"/>
      <c r="P709" s="247"/>
      <c r="Q709" s="247"/>
      <c r="R709" s="247"/>
      <c r="S709" s="247"/>
      <c r="T709" s="248"/>
      <c r="AT709" s="249" t="s">
        <v>172</v>
      </c>
      <c r="AU709" s="249" t="s">
        <v>77</v>
      </c>
      <c r="AV709" s="13" t="s">
        <v>77</v>
      </c>
      <c r="AW709" s="13" t="s">
        <v>30</v>
      </c>
      <c r="AX709" s="13" t="s">
        <v>67</v>
      </c>
      <c r="AY709" s="249" t="s">
        <v>154</v>
      </c>
    </row>
    <row r="710" spans="2:51" s="12" customFormat="1" ht="12">
      <c r="B710" s="228"/>
      <c r="C710" s="229"/>
      <c r="D710" s="230" t="s">
        <v>172</v>
      </c>
      <c r="E710" s="231" t="s">
        <v>1</v>
      </c>
      <c r="F710" s="232" t="s">
        <v>813</v>
      </c>
      <c r="G710" s="229"/>
      <c r="H710" s="231" t="s">
        <v>1</v>
      </c>
      <c r="I710" s="233"/>
      <c r="J710" s="229"/>
      <c r="K710" s="229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172</v>
      </c>
      <c r="AU710" s="238" t="s">
        <v>77</v>
      </c>
      <c r="AV710" s="12" t="s">
        <v>75</v>
      </c>
      <c r="AW710" s="12" t="s">
        <v>30</v>
      </c>
      <c r="AX710" s="12" t="s">
        <v>67</v>
      </c>
      <c r="AY710" s="238" t="s">
        <v>154</v>
      </c>
    </row>
    <row r="711" spans="2:51" s="13" customFormat="1" ht="12">
      <c r="B711" s="239"/>
      <c r="C711" s="240"/>
      <c r="D711" s="230" t="s">
        <v>172</v>
      </c>
      <c r="E711" s="241" t="s">
        <v>1</v>
      </c>
      <c r="F711" s="242" t="s">
        <v>814</v>
      </c>
      <c r="G711" s="240"/>
      <c r="H711" s="243">
        <v>1876.734</v>
      </c>
      <c r="I711" s="244"/>
      <c r="J711" s="240"/>
      <c r="K711" s="240"/>
      <c r="L711" s="245"/>
      <c r="M711" s="246"/>
      <c r="N711" s="247"/>
      <c r="O711" s="247"/>
      <c r="P711" s="247"/>
      <c r="Q711" s="247"/>
      <c r="R711" s="247"/>
      <c r="S711" s="247"/>
      <c r="T711" s="248"/>
      <c r="AT711" s="249" t="s">
        <v>172</v>
      </c>
      <c r="AU711" s="249" t="s">
        <v>77</v>
      </c>
      <c r="AV711" s="13" t="s">
        <v>77</v>
      </c>
      <c r="AW711" s="13" t="s">
        <v>30</v>
      </c>
      <c r="AX711" s="13" t="s">
        <v>67</v>
      </c>
      <c r="AY711" s="249" t="s">
        <v>154</v>
      </c>
    </row>
    <row r="712" spans="2:51" s="12" customFormat="1" ht="12">
      <c r="B712" s="228"/>
      <c r="C712" s="229"/>
      <c r="D712" s="230" t="s">
        <v>172</v>
      </c>
      <c r="E712" s="231" t="s">
        <v>1</v>
      </c>
      <c r="F712" s="232" t="s">
        <v>815</v>
      </c>
      <c r="G712" s="229"/>
      <c r="H712" s="231" t="s">
        <v>1</v>
      </c>
      <c r="I712" s="233"/>
      <c r="J712" s="229"/>
      <c r="K712" s="229"/>
      <c r="L712" s="234"/>
      <c r="M712" s="235"/>
      <c r="N712" s="236"/>
      <c r="O712" s="236"/>
      <c r="P712" s="236"/>
      <c r="Q712" s="236"/>
      <c r="R712" s="236"/>
      <c r="S712" s="236"/>
      <c r="T712" s="237"/>
      <c r="AT712" s="238" t="s">
        <v>172</v>
      </c>
      <c r="AU712" s="238" t="s">
        <v>77</v>
      </c>
      <c r="AV712" s="12" t="s">
        <v>75</v>
      </c>
      <c r="AW712" s="12" t="s">
        <v>30</v>
      </c>
      <c r="AX712" s="12" t="s">
        <v>67</v>
      </c>
      <c r="AY712" s="238" t="s">
        <v>154</v>
      </c>
    </row>
    <row r="713" spans="2:51" s="13" customFormat="1" ht="12">
      <c r="B713" s="239"/>
      <c r="C713" s="240"/>
      <c r="D713" s="230" t="s">
        <v>172</v>
      </c>
      <c r="E713" s="241" t="s">
        <v>1</v>
      </c>
      <c r="F713" s="242" t="s">
        <v>816</v>
      </c>
      <c r="G713" s="240"/>
      <c r="H713" s="243">
        <v>2047.212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AT713" s="249" t="s">
        <v>172</v>
      </c>
      <c r="AU713" s="249" t="s">
        <v>77</v>
      </c>
      <c r="AV713" s="13" t="s">
        <v>77</v>
      </c>
      <c r="AW713" s="13" t="s">
        <v>30</v>
      </c>
      <c r="AX713" s="13" t="s">
        <v>67</v>
      </c>
      <c r="AY713" s="249" t="s">
        <v>154</v>
      </c>
    </row>
    <row r="714" spans="2:51" s="12" customFormat="1" ht="12">
      <c r="B714" s="228"/>
      <c r="C714" s="229"/>
      <c r="D714" s="230" t="s">
        <v>172</v>
      </c>
      <c r="E714" s="231" t="s">
        <v>1</v>
      </c>
      <c r="F714" s="232" t="s">
        <v>817</v>
      </c>
      <c r="G714" s="229"/>
      <c r="H714" s="231" t="s">
        <v>1</v>
      </c>
      <c r="I714" s="233"/>
      <c r="J714" s="229"/>
      <c r="K714" s="229"/>
      <c r="L714" s="234"/>
      <c r="M714" s="235"/>
      <c r="N714" s="236"/>
      <c r="O714" s="236"/>
      <c r="P714" s="236"/>
      <c r="Q714" s="236"/>
      <c r="R714" s="236"/>
      <c r="S714" s="236"/>
      <c r="T714" s="237"/>
      <c r="AT714" s="238" t="s">
        <v>172</v>
      </c>
      <c r="AU714" s="238" t="s">
        <v>77</v>
      </c>
      <c r="AV714" s="12" t="s">
        <v>75</v>
      </c>
      <c r="AW714" s="12" t="s">
        <v>30</v>
      </c>
      <c r="AX714" s="12" t="s">
        <v>67</v>
      </c>
      <c r="AY714" s="238" t="s">
        <v>154</v>
      </c>
    </row>
    <row r="715" spans="2:51" s="13" customFormat="1" ht="12">
      <c r="B715" s="239"/>
      <c r="C715" s="240"/>
      <c r="D715" s="230" t="s">
        <v>172</v>
      </c>
      <c r="E715" s="241" t="s">
        <v>1</v>
      </c>
      <c r="F715" s="242" t="s">
        <v>818</v>
      </c>
      <c r="G715" s="240"/>
      <c r="H715" s="243">
        <v>978.25</v>
      </c>
      <c r="I715" s="244"/>
      <c r="J715" s="240"/>
      <c r="K715" s="240"/>
      <c r="L715" s="245"/>
      <c r="M715" s="246"/>
      <c r="N715" s="247"/>
      <c r="O715" s="247"/>
      <c r="P715" s="247"/>
      <c r="Q715" s="247"/>
      <c r="R715" s="247"/>
      <c r="S715" s="247"/>
      <c r="T715" s="248"/>
      <c r="AT715" s="249" t="s">
        <v>172</v>
      </c>
      <c r="AU715" s="249" t="s">
        <v>77</v>
      </c>
      <c r="AV715" s="13" t="s">
        <v>77</v>
      </c>
      <c r="AW715" s="13" t="s">
        <v>30</v>
      </c>
      <c r="AX715" s="13" t="s">
        <v>67</v>
      </c>
      <c r="AY715" s="249" t="s">
        <v>154</v>
      </c>
    </row>
    <row r="716" spans="2:51" s="12" customFormat="1" ht="12">
      <c r="B716" s="228"/>
      <c r="C716" s="229"/>
      <c r="D716" s="230" t="s">
        <v>172</v>
      </c>
      <c r="E716" s="231" t="s">
        <v>1</v>
      </c>
      <c r="F716" s="232" t="s">
        <v>819</v>
      </c>
      <c r="G716" s="229"/>
      <c r="H716" s="231" t="s">
        <v>1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172</v>
      </c>
      <c r="AU716" s="238" t="s">
        <v>77</v>
      </c>
      <c r="AV716" s="12" t="s">
        <v>75</v>
      </c>
      <c r="AW716" s="12" t="s">
        <v>30</v>
      </c>
      <c r="AX716" s="12" t="s">
        <v>67</v>
      </c>
      <c r="AY716" s="238" t="s">
        <v>154</v>
      </c>
    </row>
    <row r="717" spans="2:51" s="13" customFormat="1" ht="12">
      <c r="B717" s="239"/>
      <c r="C717" s="240"/>
      <c r="D717" s="230" t="s">
        <v>172</v>
      </c>
      <c r="E717" s="241" t="s">
        <v>1</v>
      </c>
      <c r="F717" s="242" t="s">
        <v>820</v>
      </c>
      <c r="G717" s="240"/>
      <c r="H717" s="243">
        <v>925.38</v>
      </c>
      <c r="I717" s="244"/>
      <c r="J717" s="240"/>
      <c r="K717" s="240"/>
      <c r="L717" s="245"/>
      <c r="M717" s="246"/>
      <c r="N717" s="247"/>
      <c r="O717" s="247"/>
      <c r="P717" s="247"/>
      <c r="Q717" s="247"/>
      <c r="R717" s="247"/>
      <c r="S717" s="247"/>
      <c r="T717" s="248"/>
      <c r="AT717" s="249" t="s">
        <v>172</v>
      </c>
      <c r="AU717" s="249" t="s">
        <v>77</v>
      </c>
      <c r="AV717" s="13" t="s">
        <v>77</v>
      </c>
      <c r="AW717" s="13" t="s">
        <v>30</v>
      </c>
      <c r="AX717" s="13" t="s">
        <v>67</v>
      </c>
      <c r="AY717" s="249" t="s">
        <v>154</v>
      </c>
    </row>
    <row r="718" spans="2:51" s="12" customFormat="1" ht="12">
      <c r="B718" s="228"/>
      <c r="C718" s="229"/>
      <c r="D718" s="230" t="s">
        <v>172</v>
      </c>
      <c r="E718" s="231" t="s">
        <v>1</v>
      </c>
      <c r="F718" s="232" t="s">
        <v>821</v>
      </c>
      <c r="G718" s="229"/>
      <c r="H718" s="231" t="s">
        <v>1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172</v>
      </c>
      <c r="AU718" s="238" t="s">
        <v>77</v>
      </c>
      <c r="AV718" s="12" t="s">
        <v>75</v>
      </c>
      <c r="AW718" s="12" t="s">
        <v>30</v>
      </c>
      <c r="AX718" s="12" t="s">
        <v>67</v>
      </c>
      <c r="AY718" s="238" t="s">
        <v>154</v>
      </c>
    </row>
    <row r="719" spans="2:51" s="13" customFormat="1" ht="12">
      <c r="B719" s="239"/>
      <c r="C719" s="240"/>
      <c r="D719" s="230" t="s">
        <v>172</v>
      </c>
      <c r="E719" s="241" t="s">
        <v>1</v>
      </c>
      <c r="F719" s="242" t="s">
        <v>822</v>
      </c>
      <c r="G719" s="240"/>
      <c r="H719" s="243">
        <v>359.047</v>
      </c>
      <c r="I719" s="244"/>
      <c r="J719" s="240"/>
      <c r="K719" s="240"/>
      <c r="L719" s="245"/>
      <c r="M719" s="246"/>
      <c r="N719" s="247"/>
      <c r="O719" s="247"/>
      <c r="P719" s="247"/>
      <c r="Q719" s="247"/>
      <c r="R719" s="247"/>
      <c r="S719" s="247"/>
      <c r="T719" s="248"/>
      <c r="AT719" s="249" t="s">
        <v>172</v>
      </c>
      <c r="AU719" s="249" t="s">
        <v>77</v>
      </c>
      <c r="AV719" s="13" t="s">
        <v>77</v>
      </c>
      <c r="AW719" s="13" t="s">
        <v>30</v>
      </c>
      <c r="AX719" s="13" t="s">
        <v>67</v>
      </c>
      <c r="AY719" s="249" t="s">
        <v>154</v>
      </c>
    </row>
    <row r="720" spans="2:51" s="12" customFormat="1" ht="12">
      <c r="B720" s="228"/>
      <c r="C720" s="229"/>
      <c r="D720" s="230" t="s">
        <v>172</v>
      </c>
      <c r="E720" s="231" t="s">
        <v>1</v>
      </c>
      <c r="F720" s="232" t="s">
        <v>823</v>
      </c>
      <c r="G720" s="229"/>
      <c r="H720" s="231" t="s">
        <v>1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AT720" s="238" t="s">
        <v>172</v>
      </c>
      <c r="AU720" s="238" t="s">
        <v>77</v>
      </c>
      <c r="AV720" s="12" t="s">
        <v>75</v>
      </c>
      <c r="AW720" s="12" t="s">
        <v>30</v>
      </c>
      <c r="AX720" s="12" t="s">
        <v>67</v>
      </c>
      <c r="AY720" s="238" t="s">
        <v>154</v>
      </c>
    </row>
    <row r="721" spans="2:51" s="13" customFormat="1" ht="12">
      <c r="B721" s="239"/>
      <c r="C721" s="240"/>
      <c r="D721" s="230" t="s">
        <v>172</v>
      </c>
      <c r="E721" s="241" t="s">
        <v>1</v>
      </c>
      <c r="F721" s="242" t="s">
        <v>824</v>
      </c>
      <c r="G721" s="240"/>
      <c r="H721" s="243">
        <v>439.92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AT721" s="249" t="s">
        <v>172</v>
      </c>
      <c r="AU721" s="249" t="s">
        <v>77</v>
      </c>
      <c r="AV721" s="13" t="s">
        <v>77</v>
      </c>
      <c r="AW721" s="13" t="s">
        <v>30</v>
      </c>
      <c r="AX721" s="13" t="s">
        <v>67</v>
      </c>
      <c r="AY721" s="249" t="s">
        <v>154</v>
      </c>
    </row>
    <row r="722" spans="2:51" s="12" customFormat="1" ht="12">
      <c r="B722" s="228"/>
      <c r="C722" s="229"/>
      <c r="D722" s="230" t="s">
        <v>172</v>
      </c>
      <c r="E722" s="231" t="s">
        <v>1</v>
      </c>
      <c r="F722" s="232" t="s">
        <v>825</v>
      </c>
      <c r="G722" s="229"/>
      <c r="H722" s="231" t="s">
        <v>1</v>
      </c>
      <c r="I722" s="233"/>
      <c r="J722" s="229"/>
      <c r="K722" s="229"/>
      <c r="L722" s="234"/>
      <c r="M722" s="235"/>
      <c r="N722" s="236"/>
      <c r="O722" s="236"/>
      <c r="P722" s="236"/>
      <c r="Q722" s="236"/>
      <c r="R722" s="236"/>
      <c r="S722" s="236"/>
      <c r="T722" s="237"/>
      <c r="AT722" s="238" t="s">
        <v>172</v>
      </c>
      <c r="AU722" s="238" t="s">
        <v>77</v>
      </c>
      <c r="AV722" s="12" t="s">
        <v>75</v>
      </c>
      <c r="AW722" s="12" t="s">
        <v>30</v>
      </c>
      <c r="AX722" s="12" t="s">
        <v>67</v>
      </c>
      <c r="AY722" s="238" t="s">
        <v>154</v>
      </c>
    </row>
    <row r="723" spans="2:51" s="13" customFormat="1" ht="12">
      <c r="B723" s="239"/>
      <c r="C723" s="240"/>
      <c r="D723" s="230" t="s">
        <v>172</v>
      </c>
      <c r="E723" s="241" t="s">
        <v>1</v>
      </c>
      <c r="F723" s="242" t="s">
        <v>826</v>
      </c>
      <c r="G723" s="240"/>
      <c r="H723" s="243">
        <v>196.56</v>
      </c>
      <c r="I723" s="244"/>
      <c r="J723" s="240"/>
      <c r="K723" s="240"/>
      <c r="L723" s="245"/>
      <c r="M723" s="246"/>
      <c r="N723" s="247"/>
      <c r="O723" s="247"/>
      <c r="P723" s="247"/>
      <c r="Q723" s="247"/>
      <c r="R723" s="247"/>
      <c r="S723" s="247"/>
      <c r="T723" s="248"/>
      <c r="AT723" s="249" t="s">
        <v>172</v>
      </c>
      <c r="AU723" s="249" t="s">
        <v>77</v>
      </c>
      <c r="AV723" s="13" t="s">
        <v>77</v>
      </c>
      <c r="AW723" s="13" t="s">
        <v>30</v>
      </c>
      <c r="AX723" s="13" t="s">
        <v>67</v>
      </c>
      <c r="AY723" s="249" t="s">
        <v>154</v>
      </c>
    </row>
    <row r="724" spans="2:51" s="12" customFormat="1" ht="12">
      <c r="B724" s="228"/>
      <c r="C724" s="229"/>
      <c r="D724" s="230" t="s">
        <v>172</v>
      </c>
      <c r="E724" s="231" t="s">
        <v>1</v>
      </c>
      <c r="F724" s="232" t="s">
        <v>827</v>
      </c>
      <c r="G724" s="229"/>
      <c r="H724" s="231" t="s">
        <v>1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172</v>
      </c>
      <c r="AU724" s="238" t="s">
        <v>77</v>
      </c>
      <c r="AV724" s="12" t="s">
        <v>75</v>
      </c>
      <c r="AW724" s="12" t="s">
        <v>30</v>
      </c>
      <c r="AX724" s="12" t="s">
        <v>67</v>
      </c>
      <c r="AY724" s="238" t="s">
        <v>154</v>
      </c>
    </row>
    <row r="725" spans="2:51" s="13" customFormat="1" ht="12">
      <c r="B725" s="239"/>
      <c r="C725" s="240"/>
      <c r="D725" s="230" t="s">
        <v>172</v>
      </c>
      <c r="E725" s="241" t="s">
        <v>1</v>
      </c>
      <c r="F725" s="242" t="s">
        <v>828</v>
      </c>
      <c r="G725" s="240"/>
      <c r="H725" s="243">
        <v>43.2</v>
      </c>
      <c r="I725" s="244"/>
      <c r="J725" s="240"/>
      <c r="K725" s="240"/>
      <c r="L725" s="245"/>
      <c r="M725" s="246"/>
      <c r="N725" s="247"/>
      <c r="O725" s="247"/>
      <c r="P725" s="247"/>
      <c r="Q725" s="247"/>
      <c r="R725" s="247"/>
      <c r="S725" s="247"/>
      <c r="T725" s="248"/>
      <c r="AT725" s="249" t="s">
        <v>172</v>
      </c>
      <c r="AU725" s="249" t="s">
        <v>77</v>
      </c>
      <c r="AV725" s="13" t="s">
        <v>77</v>
      </c>
      <c r="AW725" s="13" t="s">
        <v>30</v>
      </c>
      <c r="AX725" s="13" t="s">
        <v>67</v>
      </c>
      <c r="AY725" s="249" t="s">
        <v>154</v>
      </c>
    </row>
    <row r="726" spans="2:51" s="12" customFormat="1" ht="12">
      <c r="B726" s="228"/>
      <c r="C726" s="229"/>
      <c r="D726" s="230" t="s">
        <v>172</v>
      </c>
      <c r="E726" s="231" t="s">
        <v>1</v>
      </c>
      <c r="F726" s="232" t="s">
        <v>829</v>
      </c>
      <c r="G726" s="229"/>
      <c r="H726" s="231" t="s">
        <v>1</v>
      </c>
      <c r="I726" s="233"/>
      <c r="J726" s="229"/>
      <c r="K726" s="229"/>
      <c r="L726" s="234"/>
      <c r="M726" s="235"/>
      <c r="N726" s="236"/>
      <c r="O726" s="236"/>
      <c r="P726" s="236"/>
      <c r="Q726" s="236"/>
      <c r="R726" s="236"/>
      <c r="S726" s="236"/>
      <c r="T726" s="237"/>
      <c r="AT726" s="238" t="s">
        <v>172</v>
      </c>
      <c r="AU726" s="238" t="s">
        <v>77</v>
      </c>
      <c r="AV726" s="12" t="s">
        <v>75</v>
      </c>
      <c r="AW726" s="12" t="s">
        <v>30</v>
      </c>
      <c r="AX726" s="12" t="s">
        <v>67</v>
      </c>
      <c r="AY726" s="238" t="s">
        <v>154</v>
      </c>
    </row>
    <row r="727" spans="2:51" s="13" customFormat="1" ht="12">
      <c r="B727" s="239"/>
      <c r="C727" s="240"/>
      <c r="D727" s="230" t="s">
        <v>172</v>
      </c>
      <c r="E727" s="241" t="s">
        <v>1</v>
      </c>
      <c r="F727" s="242" t="s">
        <v>830</v>
      </c>
      <c r="G727" s="240"/>
      <c r="H727" s="243">
        <v>7.68</v>
      </c>
      <c r="I727" s="244"/>
      <c r="J727" s="240"/>
      <c r="K727" s="240"/>
      <c r="L727" s="245"/>
      <c r="M727" s="246"/>
      <c r="N727" s="247"/>
      <c r="O727" s="247"/>
      <c r="P727" s="247"/>
      <c r="Q727" s="247"/>
      <c r="R727" s="247"/>
      <c r="S727" s="247"/>
      <c r="T727" s="248"/>
      <c r="AT727" s="249" t="s">
        <v>172</v>
      </c>
      <c r="AU727" s="249" t="s">
        <v>77</v>
      </c>
      <c r="AV727" s="13" t="s">
        <v>77</v>
      </c>
      <c r="AW727" s="13" t="s">
        <v>30</v>
      </c>
      <c r="AX727" s="13" t="s">
        <v>67</v>
      </c>
      <c r="AY727" s="249" t="s">
        <v>154</v>
      </c>
    </row>
    <row r="728" spans="2:51" s="14" customFormat="1" ht="12">
      <c r="B728" s="250"/>
      <c r="C728" s="251"/>
      <c r="D728" s="230" t="s">
        <v>172</v>
      </c>
      <c r="E728" s="252" t="s">
        <v>1</v>
      </c>
      <c r="F728" s="253" t="s">
        <v>175</v>
      </c>
      <c r="G728" s="251"/>
      <c r="H728" s="254">
        <v>24463.683</v>
      </c>
      <c r="I728" s="255"/>
      <c r="J728" s="251"/>
      <c r="K728" s="251"/>
      <c r="L728" s="256"/>
      <c r="M728" s="257"/>
      <c r="N728" s="258"/>
      <c r="O728" s="258"/>
      <c r="P728" s="258"/>
      <c r="Q728" s="258"/>
      <c r="R728" s="258"/>
      <c r="S728" s="258"/>
      <c r="T728" s="259"/>
      <c r="AT728" s="260" t="s">
        <v>172</v>
      </c>
      <c r="AU728" s="260" t="s">
        <v>77</v>
      </c>
      <c r="AV728" s="14" t="s">
        <v>161</v>
      </c>
      <c r="AW728" s="14" t="s">
        <v>30</v>
      </c>
      <c r="AX728" s="14" t="s">
        <v>75</v>
      </c>
      <c r="AY728" s="260" t="s">
        <v>154</v>
      </c>
    </row>
    <row r="729" spans="2:65" s="1" customFormat="1" ht="16.5" customHeight="1">
      <c r="B729" s="38"/>
      <c r="C729" s="216" t="s">
        <v>831</v>
      </c>
      <c r="D729" s="216" t="s">
        <v>156</v>
      </c>
      <c r="E729" s="217" t="s">
        <v>832</v>
      </c>
      <c r="F729" s="218" t="s">
        <v>833</v>
      </c>
      <c r="G729" s="219" t="s">
        <v>803</v>
      </c>
      <c r="H729" s="220">
        <v>15630.747</v>
      </c>
      <c r="I729" s="221"/>
      <c r="J729" s="222">
        <f>ROUND(I729*H729,2)</f>
        <v>0</v>
      </c>
      <c r="K729" s="218" t="s">
        <v>1</v>
      </c>
      <c r="L729" s="43"/>
      <c r="M729" s="223" t="s">
        <v>1</v>
      </c>
      <c r="N729" s="224" t="s">
        <v>38</v>
      </c>
      <c r="O729" s="79"/>
      <c r="P729" s="225">
        <f>O729*H729</f>
        <v>0</v>
      </c>
      <c r="Q729" s="225">
        <v>0</v>
      </c>
      <c r="R729" s="225">
        <f>Q729*H729</f>
        <v>0</v>
      </c>
      <c r="S729" s="225">
        <v>0</v>
      </c>
      <c r="T729" s="226">
        <f>S729*H729</f>
        <v>0</v>
      </c>
      <c r="AR729" s="17" t="s">
        <v>249</v>
      </c>
      <c r="AT729" s="17" t="s">
        <v>156</v>
      </c>
      <c r="AU729" s="17" t="s">
        <v>77</v>
      </c>
      <c r="AY729" s="17" t="s">
        <v>154</v>
      </c>
      <c r="BE729" s="227">
        <f>IF(N729="základní",J729,0)</f>
        <v>0</v>
      </c>
      <c r="BF729" s="227">
        <f>IF(N729="snížená",J729,0)</f>
        <v>0</v>
      </c>
      <c r="BG729" s="227">
        <f>IF(N729="zákl. přenesená",J729,0)</f>
        <v>0</v>
      </c>
      <c r="BH729" s="227">
        <f>IF(N729="sníž. přenesená",J729,0)</f>
        <v>0</v>
      </c>
      <c r="BI729" s="227">
        <f>IF(N729="nulová",J729,0)</f>
        <v>0</v>
      </c>
      <c r="BJ729" s="17" t="s">
        <v>75</v>
      </c>
      <c r="BK729" s="227">
        <f>ROUND(I729*H729,2)</f>
        <v>0</v>
      </c>
      <c r="BL729" s="17" t="s">
        <v>249</v>
      </c>
      <c r="BM729" s="17" t="s">
        <v>834</v>
      </c>
    </row>
    <row r="730" spans="2:51" s="12" customFormat="1" ht="12">
      <c r="B730" s="228"/>
      <c r="C730" s="229"/>
      <c r="D730" s="230" t="s">
        <v>172</v>
      </c>
      <c r="E730" s="231" t="s">
        <v>1</v>
      </c>
      <c r="F730" s="232" t="s">
        <v>835</v>
      </c>
      <c r="G730" s="229"/>
      <c r="H730" s="231" t="s">
        <v>1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172</v>
      </c>
      <c r="AU730" s="238" t="s">
        <v>77</v>
      </c>
      <c r="AV730" s="12" t="s">
        <v>75</v>
      </c>
      <c r="AW730" s="12" t="s">
        <v>30</v>
      </c>
      <c r="AX730" s="12" t="s">
        <v>67</v>
      </c>
      <c r="AY730" s="238" t="s">
        <v>154</v>
      </c>
    </row>
    <row r="731" spans="2:51" s="13" customFormat="1" ht="12">
      <c r="B731" s="239"/>
      <c r="C731" s="240"/>
      <c r="D731" s="230" t="s">
        <v>172</v>
      </c>
      <c r="E731" s="241" t="s">
        <v>1</v>
      </c>
      <c r="F731" s="242" t="s">
        <v>836</v>
      </c>
      <c r="G731" s="240"/>
      <c r="H731" s="243">
        <v>3731.376</v>
      </c>
      <c r="I731" s="244"/>
      <c r="J731" s="240"/>
      <c r="K731" s="240"/>
      <c r="L731" s="245"/>
      <c r="M731" s="246"/>
      <c r="N731" s="247"/>
      <c r="O731" s="247"/>
      <c r="P731" s="247"/>
      <c r="Q731" s="247"/>
      <c r="R731" s="247"/>
      <c r="S731" s="247"/>
      <c r="T731" s="248"/>
      <c r="AT731" s="249" t="s">
        <v>172</v>
      </c>
      <c r="AU731" s="249" t="s">
        <v>77</v>
      </c>
      <c r="AV731" s="13" t="s">
        <v>77</v>
      </c>
      <c r="AW731" s="13" t="s">
        <v>30</v>
      </c>
      <c r="AX731" s="13" t="s">
        <v>67</v>
      </c>
      <c r="AY731" s="249" t="s">
        <v>154</v>
      </c>
    </row>
    <row r="732" spans="2:51" s="12" customFormat="1" ht="12">
      <c r="B732" s="228"/>
      <c r="C732" s="229"/>
      <c r="D732" s="230" t="s">
        <v>172</v>
      </c>
      <c r="E732" s="231" t="s">
        <v>1</v>
      </c>
      <c r="F732" s="232" t="s">
        <v>837</v>
      </c>
      <c r="G732" s="229"/>
      <c r="H732" s="231" t="s">
        <v>1</v>
      </c>
      <c r="I732" s="233"/>
      <c r="J732" s="229"/>
      <c r="K732" s="229"/>
      <c r="L732" s="234"/>
      <c r="M732" s="235"/>
      <c r="N732" s="236"/>
      <c r="O732" s="236"/>
      <c r="P732" s="236"/>
      <c r="Q732" s="236"/>
      <c r="R732" s="236"/>
      <c r="S732" s="236"/>
      <c r="T732" s="237"/>
      <c r="AT732" s="238" t="s">
        <v>172</v>
      </c>
      <c r="AU732" s="238" t="s">
        <v>77</v>
      </c>
      <c r="AV732" s="12" t="s">
        <v>75</v>
      </c>
      <c r="AW732" s="12" t="s">
        <v>30</v>
      </c>
      <c r="AX732" s="12" t="s">
        <v>67</v>
      </c>
      <c r="AY732" s="238" t="s">
        <v>154</v>
      </c>
    </row>
    <row r="733" spans="2:51" s="13" customFormat="1" ht="12">
      <c r="B733" s="239"/>
      <c r="C733" s="240"/>
      <c r="D733" s="230" t="s">
        <v>172</v>
      </c>
      <c r="E733" s="241" t="s">
        <v>1</v>
      </c>
      <c r="F733" s="242" t="s">
        <v>838</v>
      </c>
      <c r="G733" s="240"/>
      <c r="H733" s="243">
        <v>5472.621</v>
      </c>
      <c r="I733" s="244"/>
      <c r="J733" s="240"/>
      <c r="K733" s="240"/>
      <c r="L733" s="245"/>
      <c r="M733" s="246"/>
      <c r="N733" s="247"/>
      <c r="O733" s="247"/>
      <c r="P733" s="247"/>
      <c r="Q733" s="247"/>
      <c r="R733" s="247"/>
      <c r="S733" s="247"/>
      <c r="T733" s="248"/>
      <c r="AT733" s="249" t="s">
        <v>172</v>
      </c>
      <c r="AU733" s="249" t="s">
        <v>77</v>
      </c>
      <c r="AV733" s="13" t="s">
        <v>77</v>
      </c>
      <c r="AW733" s="13" t="s">
        <v>30</v>
      </c>
      <c r="AX733" s="13" t="s">
        <v>67</v>
      </c>
      <c r="AY733" s="249" t="s">
        <v>154</v>
      </c>
    </row>
    <row r="734" spans="2:51" s="12" customFormat="1" ht="12">
      <c r="B734" s="228"/>
      <c r="C734" s="229"/>
      <c r="D734" s="230" t="s">
        <v>172</v>
      </c>
      <c r="E734" s="231" t="s">
        <v>1</v>
      </c>
      <c r="F734" s="232" t="s">
        <v>839</v>
      </c>
      <c r="G734" s="229"/>
      <c r="H734" s="231" t="s">
        <v>1</v>
      </c>
      <c r="I734" s="233"/>
      <c r="J734" s="229"/>
      <c r="K734" s="229"/>
      <c r="L734" s="234"/>
      <c r="M734" s="235"/>
      <c r="N734" s="236"/>
      <c r="O734" s="236"/>
      <c r="P734" s="236"/>
      <c r="Q734" s="236"/>
      <c r="R734" s="236"/>
      <c r="S734" s="236"/>
      <c r="T734" s="237"/>
      <c r="AT734" s="238" t="s">
        <v>172</v>
      </c>
      <c r="AU734" s="238" t="s">
        <v>77</v>
      </c>
      <c r="AV734" s="12" t="s">
        <v>75</v>
      </c>
      <c r="AW734" s="12" t="s">
        <v>30</v>
      </c>
      <c r="AX734" s="12" t="s">
        <v>67</v>
      </c>
      <c r="AY734" s="238" t="s">
        <v>154</v>
      </c>
    </row>
    <row r="735" spans="2:51" s="13" customFormat="1" ht="12">
      <c r="B735" s="239"/>
      <c r="C735" s="240"/>
      <c r="D735" s="230" t="s">
        <v>172</v>
      </c>
      <c r="E735" s="241" t="s">
        <v>1</v>
      </c>
      <c r="F735" s="242" t="s">
        <v>840</v>
      </c>
      <c r="G735" s="240"/>
      <c r="H735" s="243">
        <v>4583.37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AT735" s="249" t="s">
        <v>172</v>
      </c>
      <c r="AU735" s="249" t="s">
        <v>77</v>
      </c>
      <c r="AV735" s="13" t="s">
        <v>77</v>
      </c>
      <c r="AW735" s="13" t="s">
        <v>30</v>
      </c>
      <c r="AX735" s="13" t="s">
        <v>67</v>
      </c>
      <c r="AY735" s="249" t="s">
        <v>154</v>
      </c>
    </row>
    <row r="736" spans="2:51" s="12" customFormat="1" ht="12">
      <c r="B736" s="228"/>
      <c r="C736" s="229"/>
      <c r="D736" s="230" t="s">
        <v>172</v>
      </c>
      <c r="E736" s="231" t="s">
        <v>1</v>
      </c>
      <c r="F736" s="232" t="s">
        <v>841</v>
      </c>
      <c r="G736" s="229"/>
      <c r="H736" s="231" t="s">
        <v>1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172</v>
      </c>
      <c r="AU736" s="238" t="s">
        <v>77</v>
      </c>
      <c r="AV736" s="12" t="s">
        <v>75</v>
      </c>
      <c r="AW736" s="12" t="s">
        <v>30</v>
      </c>
      <c r="AX736" s="12" t="s">
        <v>67</v>
      </c>
      <c r="AY736" s="238" t="s">
        <v>154</v>
      </c>
    </row>
    <row r="737" spans="2:51" s="13" customFormat="1" ht="12">
      <c r="B737" s="239"/>
      <c r="C737" s="240"/>
      <c r="D737" s="230" t="s">
        <v>172</v>
      </c>
      <c r="E737" s="241" t="s">
        <v>1</v>
      </c>
      <c r="F737" s="242" t="s">
        <v>842</v>
      </c>
      <c r="G737" s="240"/>
      <c r="H737" s="243">
        <v>1843.38</v>
      </c>
      <c r="I737" s="244"/>
      <c r="J737" s="240"/>
      <c r="K737" s="240"/>
      <c r="L737" s="245"/>
      <c r="M737" s="246"/>
      <c r="N737" s="247"/>
      <c r="O737" s="247"/>
      <c r="P737" s="247"/>
      <c r="Q737" s="247"/>
      <c r="R737" s="247"/>
      <c r="S737" s="247"/>
      <c r="T737" s="248"/>
      <c r="AT737" s="249" t="s">
        <v>172</v>
      </c>
      <c r="AU737" s="249" t="s">
        <v>77</v>
      </c>
      <c r="AV737" s="13" t="s">
        <v>77</v>
      </c>
      <c r="AW737" s="13" t="s">
        <v>30</v>
      </c>
      <c r="AX737" s="13" t="s">
        <v>67</v>
      </c>
      <c r="AY737" s="249" t="s">
        <v>154</v>
      </c>
    </row>
    <row r="738" spans="2:51" s="14" customFormat="1" ht="12">
      <c r="B738" s="250"/>
      <c r="C738" s="251"/>
      <c r="D738" s="230" t="s">
        <v>172</v>
      </c>
      <c r="E738" s="252" t="s">
        <v>1</v>
      </c>
      <c r="F738" s="253" t="s">
        <v>175</v>
      </c>
      <c r="G738" s="251"/>
      <c r="H738" s="254">
        <v>15630.747</v>
      </c>
      <c r="I738" s="255"/>
      <c r="J738" s="251"/>
      <c r="K738" s="251"/>
      <c r="L738" s="256"/>
      <c r="M738" s="257"/>
      <c r="N738" s="258"/>
      <c r="O738" s="258"/>
      <c r="P738" s="258"/>
      <c r="Q738" s="258"/>
      <c r="R738" s="258"/>
      <c r="S738" s="258"/>
      <c r="T738" s="259"/>
      <c r="AT738" s="260" t="s">
        <v>172</v>
      </c>
      <c r="AU738" s="260" t="s">
        <v>77</v>
      </c>
      <c r="AV738" s="14" t="s">
        <v>161</v>
      </c>
      <c r="AW738" s="14" t="s">
        <v>30</v>
      </c>
      <c r="AX738" s="14" t="s">
        <v>75</v>
      </c>
      <c r="AY738" s="260" t="s">
        <v>154</v>
      </c>
    </row>
    <row r="739" spans="2:65" s="1" customFormat="1" ht="16.5" customHeight="1">
      <c r="B739" s="38"/>
      <c r="C739" s="216" t="s">
        <v>843</v>
      </c>
      <c r="D739" s="216" t="s">
        <v>156</v>
      </c>
      <c r="E739" s="217" t="s">
        <v>844</v>
      </c>
      <c r="F739" s="218" t="s">
        <v>845</v>
      </c>
      <c r="G739" s="219" t="s">
        <v>279</v>
      </c>
      <c r="H739" s="220">
        <v>1</v>
      </c>
      <c r="I739" s="221"/>
      <c r="J739" s="222">
        <f>ROUND(I739*H739,2)</f>
        <v>0</v>
      </c>
      <c r="K739" s="218" t="s">
        <v>1</v>
      </c>
      <c r="L739" s="43"/>
      <c r="M739" s="223" t="s">
        <v>1</v>
      </c>
      <c r="N739" s="224" t="s">
        <v>38</v>
      </c>
      <c r="O739" s="79"/>
      <c r="P739" s="225">
        <f>O739*H739</f>
        <v>0</v>
      </c>
      <c r="Q739" s="225">
        <v>0</v>
      </c>
      <c r="R739" s="225">
        <f>Q739*H739</f>
        <v>0</v>
      </c>
      <c r="S739" s="225">
        <v>0</v>
      </c>
      <c r="T739" s="226">
        <f>S739*H739</f>
        <v>0</v>
      </c>
      <c r="AR739" s="17" t="s">
        <v>249</v>
      </c>
      <c r="AT739" s="17" t="s">
        <v>156</v>
      </c>
      <c r="AU739" s="17" t="s">
        <v>77</v>
      </c>
      <c r="AY739" s="17" t="s">
        <v>154</v>
      </c>
      <c r="BE739" s="227">
        <f>IF(N739="základní",J739,0)</f>
        <v>0</v>
      </c>
      <c r="BF739" s="227">
        <f>IF(N739="snížená",J739,0)</f>
        <v>0</v>
      </c>
      <c r="BG739" s="227">
        <f>IF(N739="zákl. přenesená",J739,0)</f>
        <v>0</v>
      </c>
      <c r="BH739" s="227">
        <f>IF(N739="sníž. přenesená",J739,0)</f>
        <v>0</v>
      </c>
      <c r="BI739" s="227">
        <f>IF(N739="nulová",J739,0)</f>
        <v>0</v>
      </c>
      <c r="BJ739" s="17" t="s">
        <v>75</v>
      </c>
      <c r="BK739" s="227">
        <f>ROUND(I739*H739,2)</f>
        <v>0</v>
      </c>
      <c r="BL739" s="17" t="s">
        <v>249</v>
      </c>
      <c r="BM739" s="17" t="s">
        <v>846</v>
      </c>
    </row>
    <row r="740" spans="2:63" s="11" customFormat="1" ht="22.8" customHeight="1">
      <c r="B740" s="200"/>
      <c r="C740" s="201"/>
      <c r="D740" s="202" t="s">
        <v>66</v>
      </c>
      <c r="E740" s="214" t="s">
        <v>847</v>
      </c>
      <c r="F740" s="214" t="s">
        <v>848</v>
      </c>
      <c r="G740" s="201"/>
      <c r="H740" s="201"/>
      <c r="I740" s="204"/>
      <c r="J740" s="215">
        <f>BK740</f>
        <v>0</v>
      </c>
      <c r="K740" s="201"/>
      <c r="L740" s="206"/>
      <c r="M740" s="207"/>
      <c r="N740" s="208"/>
      <c r="O740" s="208"/>
      <c r="P740" s="209">
        <f>SUM(P741:P753)</f>
        <v>0</v>
      </c>
      <c r="Q740" s="208"/>
      <c r="R740" s="209">
        <f>SUM(R741:R753)</f>
        <v>0.23547491999999998</v>
      </c>
      <c r="S740" s="208"/>
      <c r="T740" s="210">
        <f>SUM(T741:T753)</f>
        <v>0</v>
      </c>
      <c r="AR740" s="211" t="s">
        <v>77</v>
      </c>
      <c r="AT740" s="212" t="s">
        <v>66</v>
      </c>
      <c r="AU740" s="212" t="s">
        <v>75</v>
      </c>
      <c r="AY740" s="211" t="s">
        <v>154</v>
      </c>
      <c r="BK740" s="213">
        <f>SUM(BK741:BK753)</f>
        <v>0</v>
      </c>
    </row>
    <row r="741" spans="2:65" s="1" customFormat="1" ht="16.5" customHeight="1">
      <c r="B741" s="38"/>
      <c r="C741" s="216" t="s">
        <v>849</v>
      </c>
      <c r="D741" s="216" t="s">
        <v>156</v>
      </c>
      <c r="E741" s="217" t="s">
        <v>850</v>
      </c>
      <c r="F741" s="218" t="s">
        <v>851</v>
      </c>
      <c r="G741" s="219" t="s">
        <v>203</v>
      </c>
      <c r="H741" s="220">
        <v>511.902</v>
      </c>
      <c r="I741" s="221"/>
      <c r="J741" s="222">
        <f>ROUND(I741*H741,2)</f>
        <v>0</v>
      </c>
      <c r="K741" s="218" t="s">
        <v>160</v>
      </c>
      <c r="L741" s="43"/>
      <c r="M741" s="223" t="s">
        <v>1</v>
      </c>
      <c r="N741" s="224" t="s">
        <v>38</v>
      </c>
      <c r="O741" s="79"/>
      <c r="P741" s="225">
        <f>O741*H741</f>
        <v>0</v>
      </c>
      <c r="Q741" s="225">
        <v>0.0002</v>
      </c>
      <c r="R741" s="225">
        <f>Q741*H741</f>
        <v>0.1023804</v>
      </c>
      <c r="S741" s="225">
        <v>0</v>
      </c>
      <c r="T741" s="226">
        <f>S741*H741</f>
        <v>0</v>
      </c>
      <c r="AR741" s="17" t="s">
        <v>249</v>
      </c>
      <c r="AT741" s="17" t="s">
        <v>156</v>
      </c>
      <c r="AU741" s="17" t="s">
        <v>77</v>
      </c>
      <c r="AY741" s="17" t="s">
        <v>154</v>
      </c>
      <c r="BE741" s="227">
        <f>IF(N741="základní",J741,0)</f>
        <v>0</v>
      </c>
      <c r="BF741" s="227">
        <f>IF(N741="snížená",J741,0)</f>
        <v>0</v>
      </c>
      <c r="BG741" s="227">
        <f>IF(N741="zákl. přenesená",J741,0)</f>
        <v>0</v>
      </c>
      <c r="BH741" s="227">
        <f>IF(N741="sníž. přenesená",J741,0)</f>
        <v>0</v>
      </c>
      <c r="BI741" s="227">
        <f>IF(N741="nulová",J741,0)</f>
        <v>0</v>
      </c>
      <c r="BJ741" s="17" t="s">
        <v>75</v>
      </c>
      <c r="BK741" s="227">
        <f>ROUND(I741*H741,2)</f>
        <v>0</v>
      </c>
      <c r="BL741" s="17" t="s">
        <v>249</v>
      </c>
      <c r="BM741" s="17" t="s">
        <v>852</v>
      </c>
    </row>
    <row r="742" spans="2:51" s="12" customFormat="1" ht="12">
      <c r="B742" s="228"/>
      <c r="C742" s="229"/>
      <c r="D742" s="230" t="s">
        <v>172</v>
      </c>
      <c r="E742" s="231" t="s">
        <v>1</v>
      </c>
      <c r="F742" s="232" t="s">
        <v>495</v>
      </c>
      <c r="G742" s="229"/>
      <c r="H742" s="231" t="s">
        <v>1</v>
      </c>
      <c r="I742" s="233"/>
      <c r="J742" s="229"/>
      <c r="K742" s="229"/>
      <c r="L742" s="234"/>
      <c r="M742" s="235"/>
      <c r="N742" s="236"/>
      <c r="O742" s="236"/>
      <c r="P742" s="236"/>
      <c r="Q742" s="236"/>
      <c r="R742" s="236"/>
      <c r="S742" s="236"/>
      <c r="T742" s="237"/>
      <c r="AT742" s="238" t="s">
        <v>172</v>
      </c>
      <c r="AU742" s="238" t="s">
        <v>77</v>
      </c>
      <c r="AV742" s="12" t="s">
        <v>75</v>
      </c>
      <c r="AW742" s="12" t="s">
        <v>30</v>
      </c>
      <c r="AX742" s="12" t="s">
        <v>67</v>
      </c>
      <c r="AY742" s="238" t="s">
        <v>154</v>
      </c>
    </row>
    <row r="743" spans="2:51" s="12" customFormat="1" ht="12">
      <c r="B743" s="228"/>
      <c r="C743" s="229"/>
      <c r="D743" s="230" t="s">
        <v>172</v>
      </c>
      <c r="E743" s="231" t="s">
        <v>1</v>
      </c>
      <c r="F743" s="232" t="s">
        <v>573</v>
      </c>
      <c r="G743" s="229"/>
      <c r="H743" s="231" t="s">
        <v>1</v>
      </c>
      <c r="I743" s="233"/>
      <c r="J743" s="229"/>
      <c r="K743" s="229"/>
      <c r="L743" s="234"/>
      <c r="M743" s="235"/>
      <c r="N743" s="236"/>
      <c r="O743" s="236"/>
      <c r="P743" s="236"/>
      <c r="Q743" s="236"/>
      <c r="R743" s="236"/>
      <c r="S743" s="236"/>
      <c r="T743" s="237"/>
      <c r="AT743" s="238" t="s">
        <v>172</v>
      </c>
      <c r="AU743" s="238" t="s">
        <v>77</v>
      </c>
      <c r="AV743" s="12" t="s">
        <v>75</v>
      </c>
      <c r="AW743" s="12" t="s">
        <v>30</v>
      </c>
      <c r="AX743" s="12" t="s">
        <v>67</v>
      </c>
      <c r="AY743" s="238" t="s">
        <v>154</v>
      </c>
    </row>
    <row r="744" spans="2:51" s="12" customFormat="1" ht="12">
      <c r="B744" s="228"/>
      <c r="C744" s="229"/>
      <c r="D744" s="230" t="s">
        <v>172</v>
      </c>
      <c r="E744" s="231" t="s">
        <v>1</v>
      </c>
      <c r="F744" s="232" t="s">
        <v>574</v>
      </c>
      <c r="G744" s="229"/>
      <c r="H744" s="231" t="s">
        <v>1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172</v>
      </c>
      <c r="AU744" s="238" t="s">
        <v>77</v>
      </c>
      <c r="AV744" s="12" t="s">
        <v>75</v>
      </c>
      <c r="AW744" s="12" t="s">
        <v>30</v>
      </c>
      <c r="AX744" s="12" t="s">
        <v>67</v>
      </c>
      <c r="AY744" s="238" t="s">
        <v>154</v>
      </c>
    </row>
    <row r="745" spans="2:51" s="13" customFormat="1" ht="12">
      <c r="B745" s="239"/>
      <c r="C745" s="240"/>
      <c r="D745" s="230" t="s">
        <v>172</v>
      </c>
      <c r="E745" s="241" t="s">
        <v>1</v>
      </c>
      <c r="F745" s="242" t="s">
        <v>853</v>
      </c>
      <c r="G745" s="240"/>
      <c r="H745" s="243">
        <v>59.715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AT745" s="249" t="s">
        <v>172</v>
      </c>
      <c r="AU745" s="249" t="s">
        <v>77</v>
      </c>
      <c r="AV745" s="13" t="s">
        <v>77</v>
      </c>
      <c r="AW745" s="13" t="s">
        <v>30</v>
      </c>
      <c r="AX745" s="13" t="s">
        <v>67</v>
      </c>
      <c r="AY745" s="249" t="s">
        <v>154</v>
      </c>
    </row>
    <row r="746" spans="2:51" s="12" customFormat="1" ht="12">
      <c r="B746" s="228"/>
      <c r="C746" s="229"/>
      <c r="D746" s="230" t="s">
        <v>172</v>
      </c>
      <c r="E746" s="231" t="s">
        <v>1</v>
      </c>
      <c r="F746" s="232" t="s">
        <v>576</v>
      </c>
      <c r="G746" s="229"/>
      <c r="H746" s="231" t="s">
        <v>1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172</v>
      </c>
      <c r="AU746" s="238" t="s">
        <v>77</v>
      </c>
      <c r="AV746" s="12" t="s">
        <v>75</v>
      </c>
      <c r="AW746" s="12" t="s">
        <v>30</v>
      </c>
      <c r="AX746" s="12" t="s">
        <v>67</v>
      </c>
      <c r="AY746" s="238" t="s">
        <v>154</v>
      </c>
    </row>
    <row r="747" spans="2:51" s="13" customFormat="1" ht="12">
      <c r="B747" s="239"/>
      <c r="C747" s="240"/>
      <c r="D747" s="230" t="s">
        <v>172</v>
      </c>
      <c r="E747" s="241" t="s">
        <v>1</v>
      </c>
      <c r="F747" s="242" t="s">
        <v>854</v>
      </c>
      <c r="G747" s="240"/>
      <c r="H747" s="243">
        <v>38.772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AT747" s="249" t="s">
        <v>172</v>
      </c>
      <c r="AU747" s="249" t="s">
        <v>77</v>
      </c>
      <c r="AV747" s="13" t="s">
        <v>77</v>
      </c>
      <c r="AW747" s="13" t="s">
        <v>30</v>
      </c>
      <c r="AX747" s="13" t="s">
        <v>67</v>
      </c>
      <c r="AY747" s="249" t="s">
        <v>154</v>
      </c>
    </row>
    <row r="748" spans="2:51" s="12" customFormat="1" ht="12">
      <c r="B748" s="228"/>
      <c r="C748" s="229"/>
      <c r="D748" s="230" t="s">
        <v>172</v>
      </c>
      <c r="E748" s="231" t="s">
        <v>1</v>
      </c>
      <c r="F748" s="232" t="s">
        <v>578</v>
      </c>
      <c r="G748" s="229"/>
      <c r="H748" s="231" t="s">
        <v>1</v>
      </c>
      <c r="I748" s="233"/>
      <c r="J748" s="229"/>
      <c r="K748" s="229"/>
      <c r="L748" s="234"/>
      <c r="M748" s="235"/>
      <c r="N748" s="236"/>
      <c r="O748" s="236"/>
      <c r="P748" s="236"/>
      <c r="Q748" s="236"/>
      <c r="R748" s="236"/>
      <c r="S748" s="236"/>
      <c r="T748" s="237"/>
      <c r="AT748" s="238" t="s">
        <v>172</v>
      </c>
      <c r="AU748" s="238" t="s">
        <v>77</v>
      </c>
      <c r="AV748" s="12" t="s">
        <v>75</v>
      </c>
      <c r="AW748" s="12" t="s">
        <v>30</v>
      </c>
      <c r="AX748" s="12" t="s">
        <v>67</v>
      </c>
      <c r="AY748" s="238" t="s">
        <v>154</v>
      </c>
    </row>
    <row r="749" spans="2:51" s="13" customFormat="1" ht="12">
      <c r="B749" s="239"/>
      <c r="C749" s="240"/>
      <c r="D749" s="230" t="s">
        <v>172</v>
      </c>
      <c r="E749" s="241" t="s">
        <v>1</v>
      </c>
      <c r="F749" s="242" t="s">
        <v>855</v>
      </c>
      <c r="G749" s="240"/>
      <c r="H749" s="243">
        <v>68.415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AT749" s="249" t="s">
        <v>172</v>
      </c>
      <c r="AU749" s="249" t="s">
        <v>77</v>
      </c>
      <c r="AV749" s="13" t="s">
        <v>77</v>
      </c>
      <c r="AW749" s="13" t="s">
        <v>30</v>
      </c>
      <c r="AX749" s="13" t="s">
        <v>67</v>
      </c>
      <c r="AY749" s="249" t="s">
        <v>154</v>
      </c>
    </row>
    <row r="750" spans="2:51" s="12" customFormat="1" ht="12">
      <c r="B750" s="228"/>
      <c r="C750" s="229"/>
      <c r="D750" s="230" t="s">
        <v>172</v>
      </c>
      <c r="E750" s="231" t="s">
        <v>1</v>
      </c>
      <c r="F750" s="232" t="s">
        <v>856</v>
      </c>
      <c r="G750" s="229"/>
      <c r="H750" s="231" t="s">
        <v>1</v>
      </c>
      <c r="I750" s="233"/>
      <c r="J750" s="229"/>
      <c r="K750" s="229"/>
      <c r="L750" s="234"/>
      <c r="M750" s="235"/>
      <c r="N750" s="236"/>
      <c r="O750" s="236"/>
      <c r="P750" s="236"/>
      <c r="Q750" s="236"/>
      <c r="R750" s="236"/>
      <c r="S750" s="236"/>
      <c r="T750" s="237"/>
      <c r="AT750" s="238" t="s">
        <v>172</v>
      </c>
      <c r="AU750" s="238" t="s">
        <v>77</v>
      </c>
      <c r="AV750" s="12" t="s">
        <v>75</v>
      </c>
      <c r="AW750" s="12" t="s">
        <v>30</v>
      </c>
      <c r="AX750" s="12" t="s">
        <v>67</v>
      </c>
      <c r="AY750" s="238" t="s">
        <v>154</v>
      </c>
    </row>
    <row r="751" spans="2:51" s="13" customFormat="1" ht="12">
      <c r="B751" s="239"/>
      <c r="C751" s="240"/>
      <c r="D751" s="230" t="s">
        <v>172</v>
      </c>
      <c r="E751" s="241" t="s">
        <v>1</v>
      </c>
      <c r="F751" s="242" t="s">
        <v>857</v>
      </c>
      <c r="G751" s="240"/>
      <c r="H751" s="243">
        <v>345</v>
      </c>
      <c r="I751" s="244"/>
      <c r="J751" s="240"/>
      <c r="K751" s="240"/>
      <c r="L751" s="245"/>
      <c r="M751" s="246"/>
      <c r="N751" s="247"/>
      <c r="O751" s="247"/>
      <c r="P751" s="247"/>
      <c r="Q751" s="247"/>
      <c r="R751" s="247"/>
      <c r="S751" s="247"/>
      <c r="T751" s="248"/>
      <c r="AT751" s="249" t="s">
        <v>172</v>
      </c>
      <c r="AU751" s="249" t="s">
        <v>77</v>
      </c>
      <c r="AV751" s="13" t="s">
        <v>77</v>
      </c>
      <c r="AW751" s="13" t="s">
        <v>30</v>
      </c>
      <c r="AX751" s="13" t="s">
        <v>67</v>
      </c>
      <c r="AY751" s="249" t="s">
        <v>154</v>
      </c>
    </row>
    <row r="752" spans="2:51" s="14" customFormat="1" ht="12">
      <c r="B752" s="250"/>
      <c r="C752" s="251"/>
      <c r="D752" s="230" t="s">
        <v>172</v>
      </c>
      <c r="E752" s="252" t="s">
        <v>1</v>
      </c>
      <c r="F752" s="253" t="s">
        <v>175</v>
      </c>
      <c r="G752" s="251"/>
      <c r="H752" s="254">
        <v>511.902</v>
      </c>
      <c r="I752" s="255"/>
      <c r="J752" s="251"/>
      <c r="K752" s="251"/>
      <c r="L752" s="256"/>
      <c r="M752" s="257"/>
      <c r="N752" s="258"/>
      <c r="O752" s="258"/>
      <c r="P752" s="258"/>
      <c r="Q752" s="258"/>
      <c r="R752" s="258"/>
      <c r="S752" s="258"/>
      <c r="T752" s="259"/>
      <c r="AT752" s="260" t="s">
        <v>172</v>
      </c>
      <c r="AU752" s="260" t="s">
        <v>77</v>
      </c>
      <c r="AV752" s="14" t="s">
        <v>161</v>
      </c>
      <c r="AW752" s="14" t="s">
        <v>30</v>
      </c>
      <c r="AX752" s="14" t="s">
        <v>75</v>
      </c>
      <c r="AY752" s="260" t="s">
        <v>154</v>
      </c>
    </row>
    <row r="753" spans="2:65" s="1" customFormat="1" ht="16.5" customHeight="1">
      <c r="B753" s="38"/>
      <c r="C753" s="216" t="s">
        <v>858</v>
      </c>
      <c r="D753" s="216" t="s">
        <v>156</v>
      </c>
      <c r="E753" s="217" t="s">
        <v>859</v>
      </c>
      <c r="F753" s="218" t="s">
        <v>860</v>
      </c>
      <c r="G753" s="219" t="s">
        <v>203</v>
      </c>
      <c r="H753" s="220">
        <v>511.902</v>
      </c>
      <c r="I753" s="221"/>
      <c r="J753" s="222">
        <f>ROUND(I753*H753,2)</f>
        <v>0</v>
      </c>
      <c r="K753" s="218" t="s">
        <v>160</v>
      </c>
      <c r="L753" s="43"/>
      <c r="M753" s="223" t="s">
        <v>1</v>
      </c>
      <c r="N753" s="224" t="s">
        <v>38</v>
      </c>
      <c r="O753" s="79"/>
      <c r="P753" s="225">
        <f>O753*H753</f>
        <v>0</v>
      </c>
      <c r="Q753" s="225">
        <v>0.00026</v>
      </c>
      <c r="R753" s="225">
        <f>Q753*H753</f>
        <v>0.13309452</v>
      </c>
      <c r="S753" s="225">
        <v>0</v>
      </c>
      <c r="T753" s="226">
        <f>S753*H753</f>
        <v>0</v>
      </c>
      <c r="AR753" s="17" t="s">
        <v>249</v>
      </c>
      <c r="AT753" s="17" t="s">
        <v>156</v>
      </c>
      <c r="AU753" s="17" t="s">
        <v>77</v>
      </c>
      <c r="AY753" s="17" t="s">
        <v>154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17" t="s">
        <v>75</v>
      </c>
      <c r="BK753" s="227">
        <f>ROUND(I753*H753,2)</f>
        <v>0</v>
      </c>
      <c r="BL753" s="17" t="s">
        <v>249</v>
      </c>
      <c r="BM753" s="17" t="s">
        <v>861</v>
      </c>
    </row>
    <row r="754" spans="2:63" s="11" customFormat="1" ht="22.8" customHeight="1">
      <c r="B754" s="200"/>
      <c r="C754" s="201"/>
      <c r="D754" s="202" t="s">
        <v>66</v>
      </c>
      <c r="E754" s="214" t="s">
        <v>862</v>
      </c>
      <c r="F754" s="214" t="s">
        <v>863</v>
      </c>
      <c r="G754" s="201"/>
      <c r="H754" s="201"/>
      <c r="I754" s="204"/>
      <c r="J754" s="215">
        <f>BK754</f>
        <v>0</v>
      </c>
      <c r="K754" s="201"/>
      <c r="L754" s="206"/>
      <c r="M754" s="207"/>
      <c r="N754" s="208"/>
      <c r="O754" s="208"/>
      <c r="P754" s="209">
        <f>SUM(P755:P756)</f>
        <v>0</v>
      </c>
      <c r="Q754" s="208"/>
      <c r="R754" s="209">
        <f>SUM(R755:R756)</f>
        <v>0</v>
      </c>
      <c r="S754" s="208"/>
      <c r="T754" s="210">
        <f>SUM(T755:T756)</f>
        <v>0</v>
      </c>
      <c r="AR754" s="211" t="s">
        <v>77</v>
      </c>
      <c r="AT754" s="212" t="s">
        <v>66</v>
      </c>
      <c r="AU754" s="212" t="s">
        <v>75</v>
      </c>
      <c r="AY754" s="211" t="s">
        <v>154</v>
      </c>
      <c r="BK754" s="213">
        <f>SUM(BK755:BK756)</f>
        <v>0</v>
      </c>
    </row>
    <row r="755" spans="2:65" s="1" customFormat="1" ht="16.5" customHeight="1">
      <c r="B755" s="38"/>
      <c r="C755" s="216" t="s">
        <v>864</v>
      </c>
      <c r="D755" s="216" t="s">
        <v>156</v>
      </c>
      <c r="E755" s="217" t="s">
        <v>865</v>
      </c>
      <c r="F755" s="218" t="s">
        <v>866</v>
      </c>
      <c r="G755" s="219" t="s">
        <v>279</v>
      </c>
      <c r="H755" s="220">
        <v>2</v>
      </c>
      <c r="I755" s="221"/>
      <c r="J755" s="222">
        <f>ROUND(I755*H755,2)</f>
        <v>0</v>
      </c>
      <c r="K755" s="218" t="s">
        <v>1</v>
      </c>
      <c r="L755" s="43"/>
      <c r="M755" s="223" t="s">
        <v>1</v>
      </c>
      <c r="N755" s="224" t="s">
        <v>38</v>
      </c>
      <c r="O755" s="79"/>
      <c r="P755" s="225">
        <f>O755*H755</f>
        <v>0</v>
      </c>
      <c r="Q755" s="225">
        <v>0</v>
      </c>
      <c r="R755" s="225">
        <f>Q755*H755</f>
        <v>0</v>
      </c>
      <c r="S755" s="225">
        <v>0</v>
      </c>
      <c r="T755" s="226">
        <f>S755*H755</f>
        <v>0</v>
      </c>
      <c r="AR755" s="17" t="s">
        <v>249</v>
      </c>
      <c r="AT755" s="17" t="s">
        <v>156</v>
      </c>
      <c r="AU755" s="17" t="s">
        <v>77</v>
      </c>
      <c r="AY755" s="17" t="s">
        <v>154</v>
      </c>
      <c r="BE755" s="227">
        <f>IF(N755="základní",J755,0)</f>
        <v>0</v>
      </c>
      <c r="BF755" s="227">
        <f>IF(N755="snížená",J755,0)</f>
        <v>0</v>
      </c>
      <c r="BG755" s="227">
        <f>IF(N755="zákl. přenesená",J755,0)</f>
        <v>0</v>
      </c>
      <c r="BH755" s="227">
        <f>IF(N755="sníž. přenesená",J755,0)</f>
        <v>0</v>
      </c>
      <c r="BI755" s="227">
        <f>IF(N755="nulová",J755,0)</f>
        <v>0</v>
      </c>
      <c r="BJ755" s="17" t="s">
        <v>75</v>
      </c>
      <c r="BK755" s="227">
        <f>ROUND(I755*H755,2)</f>
        <v>0</v>
      </c>
      <c r="BL755" s="17" t="s">
        <v>249</v>
      </c>
      <c r="BM755" s="17" t="s">
        <v>867</v>
      </c>
    </row>
    <row r="756" spans="2:51" s="13" customFormat="1" ht="12">
      <c r="B756" s="239"/>
      <c r="C756" s="240"/>
      <c r="D756" s="230" t="s">
        <v>172</v>
      </c>
      <c r="E756" s="240"/>
      <c r="F756" s="242" t="s">
        <v>868</v>
      </c>
      <c r="G756" s="240"/>
      <c r="H756" s="243">
        <v>2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AT756" s="249" t="s">
        <v>172</v>
      </c>
      <c r="AU756" s="249" t="s">
        <v>77</v>
      </c>
      <c r="AV756" s="13" t="s">
        <v>77</v>
      </c>
      <c r="AW756" s="13" t="s">
        <v>4</v>
      </c>
      <c r="AX756" s="13" t="s">
        <v>75</v>
      </c>
      <c r="AY756" s="249" t="s">
        <v>154</v>
      </c>
    </row>
    <row r="757" spans="2:63" s="11" customFormat="1" ht="25.9" customHeight="1">
      <c r="B757" s="200"/>
      <c r="C757" s="201"/>
      <c r="D757" s="202" t="s">
        <v>66</v>
      </c>
      <c r="E757" s="203" t="s">
        <v>869</v>
      </c>
      <c r="F757" s="203" t="s">
        <v>870</v>
      </c>
      <c r="G757" s="201"/>
      <c r="H757" s="201"/>
      <c r="I757" s="204"/>
      <c r="J757" s="205">
        <f>BK757</f>
        <v>0</v>
      </c>
      <c r="K757" s="201"/>
      <c r="L757" s="206"/>
      <c r="M757" s="207"/>
      <c r="N757" s="208"/>
      <c r="O757" s="208"/>
      <c r="P757" s="209">
        <f>P758+P765+P775</f>
        <v>0</v>
      </c>
      <c r="Q757" s="208"/>
      <c r="R757" s="209">
        <f>R758+R765+R775</f>
        <v>0</v>
      </c>
      <c r="S757" s="208"/>
      <c r="T757" s="210">
        <f>T758+T765+T775</f>
        <v>0</v>
      </c>
      <c r="AR757" s="211" t="s">
        <v>179</v>
      </c>
      <c r="AT757" s="212" t="s">
        <v>66</v>
      </c>
      <c r="AU757" s="212" t="s">
        <v>67</v>
      </c>
      <c r="AY757" s="211" t="s">
        <v>154</v>
      </c>
      <c r="BK757" s="213">
        <f>BK758+BK765+BK775</f>
        <v>0</v>
      </c>
    </row>
    <row r="758" spans="2:63" s="11" customFormat="1" ht="22.8" customHeight="1">
      <c r="B758" s="200"/>
      <c r="C758" s="201"/>
      <c r="D758" s="202" t="s">
        <v>66</v>
      </c>
      <c r="E758" s="214" t="s">
        <v>871</v>
      </c>
      <c r="F758" s="214" t="s">
        <v>872</v>
      </c>
      <c r="G758" s="201"/>
      <c r="H758" s="201"/>
      <c r="I758" s="204"/>
      <c r="J758" s="215">
        <f>BK758</f>
        <v>0</v>
      </c>
      <c r="K758" s="201"/>
      <c r="L758" s="206"/>
      <c r="M758" s="207"/>
      <c r="N758" s="208"/>
      <c r="O758" s="208"/>
      <c r="P758" s="209">
        <f>SUM(P759:P764)</f>
        <v>0</v>
      </c>
      <c r="Q758" s="208"/>
      <c r="R758" s="209">
        <f>SUM(R759:R764)</f>
        <v>0</v>
      </c>
      <c r="S758" s="208"/>
      <c r="T758" s="210">
        <f>SUM(T759:T764)</f>
        <v>0</v>
      </c>
      <c r="AR758" s="211" t="s">
        <v>179</v>
      </c>
      <c r="AT758" s="212" t="s">
        <v>66</v>
      </c>
      <c r="AU758" s="212" t="s">
        <v>75</v>
      </c>
      <c r="AY758" s="211" t="s">
        <v>154</v>
      </c>
      <c r="BK758" s="213">
        <f>SUM(BK759:BK764)</f>
        <v>0</v>
      </c>
    </row>
    <row r="759" spans="2:65" s="1" customFormat="1" ht="16.5" customHeight="1">
      <c r="B759" s="38"/>
      <c r="C759" s="216" t="s">
        <v>873</v>
      </c>
      <c r="D759" s="216" t="s">
        <v>156</v>
      </c>
      <c r="E759" s="217" t="s">
        <v>874</v>
      </c>
      <c r="F759" s="218" t="s">
        <v>875</v>
      </c>
      <c r="G759" s="219" t="s">
        <v>876</v>
      </c>
      <c r="H759" s="220">
        <v>1</v>
      </c>
      <c r="I759" s="221"/>
      <c r="J759" s="222">
        <f>ROUND(I759*H759,2)</f>
        <v>0</v>
      </c>
      <c r="K759" s="218" t="s">
        <v>1</v>
      </c>
      <c r="L759" s="43"/>
      <c r="M759" s="223" t="s">
        <v>1</v>
      </c>
      <c r="N759" s="224" t="s">
        <v>38</v>
      </c>
      <c r="O759" s="79"/>
      <c r="P759" s="225">
        <f>O759*H759</f>
        <v>0</v>
      </c>
      <c r="Q759" s="225">
        <v>0</v>
      </c>
      <c r="R759" s="225">
        <f>Q759*H759</f>
        <v>0</v>
      </c>
      <c r="S759" s="225">
        <v>0</v>
      </c>
      <c r="T759" s="226">
        <f>S759*H759</f>
        <v>0</v>
      </c>
      <c r="AR759" s="17" t="s">
        <v>877</v>
      </c>
      <c r="AT759" s="17" t="s">
        <v>156</v>
      </c>
      <c r="AU759" s="17" t="s">
        <v>77</v>
      </c>
      <c r="AY759" s="17" t="s">
        <v>154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17" t="s">
        <v>75</v>
      </c>
      <c r="BK759" s="227">
        <f>ROUND(I759*H759,2)</f>
        <v>0</v>
      </c>
      <c r="BL759" s="17" t="s">
        <v>877</v>
      </c>
      <c r="BM759" s="17" t="s">
        <v>878</v>
      </c>
    </row>
    <row r="760" spans="2:65" s="1" customFormat="1" ht="16.5" customHeight="1">
      <c r="B760" s="38"/>
      <c r="C760" s="216" t="s">
        <v>879</v>
      </c>
      <c r="D760" s="216" t="s">
        <v>156</v>
      </c>
      <c r="E760" s="217" t="s">
        <v>880</v>
      </c>
      <c r="F760" s="218" t="s">
        <v>881</v>
      </c>
      <c r="G760" s="219" t="s">
        <v>279</v>
      </c>
      <c r="H760" s="220">
        <v>1</v>
      </c>
      <c r="I760" s="221"/>
      <c r="J760" s="222">
        <f>ROUND(I760*H760,2)</f>
        <v>0</v>
      </c>
      <c r="K760" s="218" t="s">
        <v>882</v>
      </c>
      <c r="L760" s="43"/>
      <c r="M760" s="223" t="s">
        <v>1</v>
      </c>
      <c r="N760" s="224" t="s">
        <v>38</v>
      </c>
      <c r="O760" s="79"/>
      <c r="P760" s="225">
        <f>O760*H760</f>
        <v>0</v>
      </c>
      <c r="Q760" s="225">
        <v>0</v>
      </c>
      <c r="R760" s="225">
        <f>Q760*H760</f>
        <v>0</v>
      </c>
      <c r="S760" s="225">
        <v>0</v>
      </c>
      <c r="T760" s="226">
        <f>S760*H760</f>
        <v>0</v>
      </c>
      <c r="AR760" s="17" t="s">
        <v>877</v>
      </c>
      <c r="AT760" s="17" t="s">
        <v>156</v>
      </c>
      <c r="AU760" s="17" t="s">
        <v>77</v>
      </c>
      <c r="AY760" s="17" t="s">
        <v>154</v>
      </c>
      <c r="BE760" s="227">
        <f>IF(N760="základní",J760,0)</f>
        <v>0</v>
      </c>
      <c r="BF760" s="227">
        <f>IF(N760="snížená",J760,0)</f>
        <v>0</v>
      </c>
      <c r="BG760" s="227">
        <f>IF(N760="zákl. přenesená",J760,0)</f>
        <v>0</v>
      </c>
      <c r="BH760" s="227">
        <f>IF(N760="sníž. přenesená",J760,0)</f>
        <v>0</v>
      </c>
      <c r="BI760" s="227">
        <f>IF(N760="nulová",J760,0)</f>
        <v>0</v>
      </c>
      <c r="BJ760" s="17" t="s">
        <v>75</v>
      </c>
      <c r="BK760" s="227">
        <f>ROUND(I760*H760,2)</f>
        <v>0</v>
      </c>
      <c r="BL760" s="17" t="s">
        <v>877</v>
      </c>
      <c r="BM760" s="17" t="s">
        <v>883</v>
      </c>
    </row>
    <row r="761" spans="2:51" s="12" customFormat="1" ht="12">
      <c r="B761" s="228"/>
      <c r="C761" s="229"/>
      <c r="D761" s="230" t="s">
        <v>172</v>
      </c>
      <c r="E761" s="231" t="s">
        <v>1</v>
      </c>
      <c r="F761" s="232" t="s">
        <v>884</v>
      </c>
      <c r="G761" s="229"/>
      <c r="H761" s="231" t="s">
        <v>1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172</v>
      </c>
      <c r="AU761" s="238" t="s">
        <v>77</v>
      </c>
      <c r="AV761" s="12" t="s">
        <v>75</v>
      </c>
      <c r="AW761" s="12" t="s">
        <v>30</v>
      </c>
      <c r="AX761" s="12" t="s">
        <v>67</v>
      </c>
      <c r="AY761" s="238" t="s">
        <v>154</v>
      </c>
    </row>
    <row r="762" spans="2:51" s="13" customFormat="1" ht="12">
      <c r="B762" s="239"/>
      <c r="C762" s="240"/>
      <c r="D762" s="230" t="s">
        <v>172</v>
      </c>
      <c r="E762" s="241" t="s">
        <v>1</v>
      </c>
      <c r="F762" s="242" t="s">
        <v>75</v>
      </c>
      <c r="G762" s="240"/>
      <c r="H762" s="243">
        <v>1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AT762" s="249" t="s">
        <v>172</v>
      </c>
      <c r="AU762" s="249" t="s">
        <v>77</v>
      </c>
      <c r="AV762" s="13" t="s">
        <v>77</v>
      </c>
      <c r="AW762" s="13" t="s">
        <v>30</v>
      </c>
      <c r="AX762" s="13" t="s">
        <v>67</v>
      </c>
      <c r="AY762" s="249" t="s">
        <v>154</v>
      </c>
    </row>
    <row r="763" spans="2:51" s="14" customFormat="1" ht="12">
      <c r="B763" s="250"/>
      <c r="C763" s="251"/>
      <c r="D763" s="230" t="s">
        <v>172</v>
      </c>
      <c r="E763" s="252" t="s">
        <v>1</v>
      </c>
      <c r="F763" s="253" t="s">
        <v>175</v>
      </c>
      <c r="G763" s="251"/>
      <c r="H763" s="254">
        <v>1</v>
      </c>
      <c r="I763" s="255"/>
      <c r="J763" s="251"/>
      <c r="K763" s="251"/>
      <c r="L763" s="256"/>
      <c r="M763" s="257"/>
      <c r="N763" s="258"/>
      <c r="O763" s="258"/>
      <c r="P763" s="258"/>
      <c r="Q763" s="258"/>
      <c r="R763" s="258"/>
      <c r="S763" s="258"/>
      <c r="T763" s="259"/>
      <c r="AT763" s="260" t="s">
        <v>172</v>
      </c>
      <c r="AU763" s="260" t="s">
        <v>77</v>
      </c>
      <c r="AV763" s="14" t="s">
        <v>161</v>
      </c>
      <c r="AW763" s="14" t="s">
        <v>30</v>
      </c>
      <c r="AX763" s="14" t="s">
        <v>75</v>
      </c>
      <c r="AY763" s="260" t="s">
        <v>154</v>
      </c>
    </row>
    <row r="764" spans="2:65" s="1" customFormat="1" ht="16.5" customHeight="1">
      <c r="B764" s="38"/>
      <c r="C764" s="216" t="s">
        <v>885</v>
      </c>
      <c r="D764" s="216" t="s">
        <v>156</v>
      </c>
      <c r="E764" s="217" t="s">
        <v>886</v>
      </c>
      <c r="F764" s="218" t="s">
        <v>887</v>
      </c>
      <c r="G764" s="219" t="s">
        <v>279</v>
      </c>
      <c r="H764" s="220">
        <v>1</v>
      </c>
      <c r="I764" s="221"/>
      <c r="J764" s="222">
        <f>ROUND(I764*H764,2)</f>
        <v>0</v>
      </c>
      <c r="K764" s="218" t="s">
        <v>888</v>
      </c>
      <c r="L764" s="43"/>
      <c r="M764" s="223" t="s">
        <v>1</v>
      </c>
      <c r="N764" s="224" t="s">
        <v>38</v>
      </c>
      <c r="O764" s="79"/>
      <c r="P764" s="225">
        <f>O764*H764</f>
        <v>0</v>
      </c>
      <c r="Q764" s="225">
        <v>0</v>
      </c>
      <c r="R764" s="225">
        <f>Q764*H764</f>
        <v>0</v>
      </c>
      <c r="S764" s="225">
        <v>0</v>
      </c>
      <c r="T764" s="226">
        <f>S764*H764</f>
        <v>0</v>
      </c>
      <c r="AR764" s="17" t="s">
        <v>877</v>
      </c>
      <c r="AT764" s="17" t="s">
        <v>156</v>
      </c>
      <c r="AU764" s="17" t="s">
        <v>77</v>
      </c>
      <c r="AY764" s="17" t="s">
        <v>154</v>
      </c>
      <c r="BE764" s="227">
        <f>IF(N764="základní",J764,0)</f>
        <v>0</v>
      </c>
      <c r="BF764" s="227">
        <f>IF(N764="snížená",J764,0)</f>
        <v>0</v>
      </c>
      <c r="BG764" s="227">
        <f>IF(N764="zákl. přenesená",J764,0)</f>
        <v>0</v>
      </c>
      <c r="BH764" s="227">
        <f>IF(N764="sníž. přenesená",J764,0)</f>
        <v>0</v>
      </c>
      <c r="BI764" s="227">
        <f>IF(N764="nulová",J764,0)</f>
        <v>0</v>
      </c>
      <c r="BJ764" s="17" t="s">
        <v>75</v>
      </c>
      <c r="BK764" s="227">
        <f>ROUND(I764*H764,2)</f>
        <v>0</v>
      </c>
      <c r="BL764" s="17" t="s">
        <v>877</v>
      </c>
      <c r="BM764" s="17" t="s">
        <v>889</v>
      </c>
    </row>
    <row r="765" spans="2:63" s="11" customFormat="1" ht="22.8" customHeight="1">
      <c r="B765" s="200"/>
      <c r="C765" s="201"/>
      <c r="D765" s="202" t="s">
        <v>66</v>
      </c>
      <c r="E765" s="214" t="s">
        <v>890</v>
      </c>
      <c r="F765" s="214" t="s">
        <v>891</v>
      </c>
      <c r="G765" s="201"/>
      <c r="H765" s="201"/>
      <c r="I765" s="204"/>
      <c r="J765" s="215">
        <f>BK765</f>
        <v>0</v>
      </c>
      <c r="K765" s="201"/>
      <c r="L765" s="206"/>
      <c r="M765" s="207"/>
      <c r="N765" s="208"/>
      <c r="O765" s="208"/>
      <c r="P765" s="209">
        <f>SUM(P766:P774)</f>
        <v>0</v>
      </c>
      <c r="Q765" s="208"/>
      <c r="R765" s="209">
        <f>SUM(R766:R774)</f>
        <v>0</v>
      </c>
      <c r="S765" s="208"/>
      <c r="T765" s="210">
        <f>SUM(T766:T774)</f>
        <v>0</v>
      </c>
      <c r="AR765" s="211" t="s">
        <v>179</v>
      </c>
      <c r="AT765" s="212" t="s">
        <v>66</v>
      </c>
      <c r="AU765" s="212" t="s">
        <v>75</v>
      </c>
      <c r="AY765" s="211" t="s">
        <v>154</v>
      </c>
      <c r="BK765" s="213">
        <f>SUM(BK766:BK774)</f>
        <v>0</v>
      </c>
    </row>
    <row r="766" spans="2:65" s="1" customFormat="1" ht="16.5" customHeight="1">
      <c r="B766" s="38"/>
      <c r="C766" s="216" t="s">
        <v>892</v>
      </c>
      <c r="D766" s="216" t="s">
        <v>156</v>
      </c>
      <c r="E766" s="217" t="s">
        <v>893</v>
      </c>
      <c r="F766" s="218" t="s">
        <v>894</v>
      </c>
      <c r="G766" s="219" t="s">
        <v>279</v>
      </c>
      <c r="H766" s="220">
        <v>1</v>
      </c>
      <c r="I766" s="221"/>
      <c r="J766" s="222">
        <f>ROUND(I766*H766,2)</f>
        <v>0</v>
      </c>
      <c r="K766" s="218" t="s">
        <v>888</v>
      </c>
      <c r="L766" s="43"/>
      <c r="M766" s="223" t="s">
        <v>1</v>
      </c>
      <c r="N766" s="224" t="s">
        <v>38</v>
      </c>
      <c r="O766" s="79"/>
      <c r="P766" s="225">
        <f>O766*H766</f>
        <v>0</v>
      </c>
      <c r="Q766" s="225">
        <v>0</v>
      </c>
      <c r="R766" s="225">
        <f>Q766*H766</f>
        <v>0</v>
      </c>
      <c r="S766" s="225">
        <v>0</v>
      </c>
      <c r="T766" s="226">
        <f>S766*H766</f>
        <v>0</v>
      </c>
      <c r="AR766" s="17" t="s">
        <v>877</v>
      </c>
      <c r="AT766" s="17" t="s">
        <v>156</v>
      </c>
      <c r="AU766" s="17" t="s">
        <v>77</v>
      </c>
      <c r="AY766" s="17" t="s">
        <v>154</v>
      </c>
      <c r="BE766" s="227">
        <f>IF(N766="základní",J766,0)</f>
        <v>0</v>
      </c>
      <c r="BF766" s="227">
        <f>IF(N766="snížená",J766,0)</f>
        <v>0</v>
      </c>
      <c r="BG766" s="227">
        <f>IF(N766="zákl. přenesená",J766,0)</f>
        <v>0</v>
      </c>
      <c r="BH766" s="227">
        <f>IF(N766="sníž. přenesená",J766,0)</f>
        <v>0</v>
      </c>
      <c r="BI766" s="227">
        <f>IF(N766="nulová",J766,0)</f>
        <v>0</v>
      </c>
      <c r="BJ766" s="17" t="s">
        <v>75</v>
      </c>
      <c r="BK766" s="227">
        <f>ROUND(I766*H766,2)</f>
        <v>0</v>
      </c>
      <c r="BL766" s="17" t="s">
        <v>877</v>
      </c>
      <c r="BM766" s="17" t="s">
        <v>895</v>
      </c>
    </row>
    <row r="767" spans="2:51" s="12" customFormat="1" ht="12">
      <c r="B767" s="228"/>
      <c r="C767" s="229"/>
      <c r="D767" s="230" t="s">
        <v>172</v>
      </c>
      <c r="E767" s="231" t="s">
        <v>1</v>
      </c>
      <c r="F767" s="232" t="s">
        <v>896</v>
      </c>
      <c r="G767" s="229"/>
      <c r="H767" s="231" t="s">
        <v>1</v>
      </c>
      <c r="I767" s="233"/>
      <c r="J767" s="229"/>
      <c r="K767" s="229"/>
      <c r="L767" s="234"/>
      <c r="M767" s="235"/>
      <c r="N767" s="236"/>
      <c r="O767" s="236"/>
      <c r="P767" s="236"/>
      <c r="Q767" s="236"/>
      <c r="R767" s="236"/>
      <c r="S767" s="236"/>
      <c r="T767" s="237"/>
      <c r="AT767" s="238" t="s">
        <v>172</v>
      </c>
      <c r="AU767" s="238" t="s">
        <v>77</v>
      </c>
      <c r="AV767" s="12" t="s">
        <v>75</v>
      </c>
      <c r="AW767" s="12" t="s">
        <v>30</v>
      </c>
      <c r="AX767" s="12" t="s">
        <v>67</v>
      </c>
      <c r="AY767" s="238" t="s">
        <v>154</v>
      </c>
    </row>
    <row r="768" spans="2:51" s="13" customFormat="1" ht="12">
      <c r="B768" s="239"/>
      <c r="C768" s="240"/>
      <c r="D768" s="230" t="s">
        <v>172</v>
      </c>
      <c r="E768" s="241" t="s">
        <v>1</v>
      </c>
      <c r="F768" s="242" t="s">
        <v>75</v>
      </c>
      <c r="G768" s="240"/>
      <c r="H768" s="243">
        <v>1</v>
      </c>
      <c r="I768" s="244"/>
      <c r="J768" s="240"/>
      <c r="K768" s="240"/>
      <c r="L768" s="245"/>
      <c r="M768" s="246"/>
      <c r="N768" s="247"/>
      <c r="O768" s="247"/>
      <c r="P768" s="247"/>
      <c r="Q768" s="247"/>
      <c r="R768" s="247"/>
      <c r="S768" s="247"/>
      <c r="T768" s="248"/>
      <c r="AT768" s="249" t="s">
        <v>172</v>
      </c>
      <c r="AU768" s="249" t="s">
        <v>77</v>
      </c>
      <c r="AV768" s="13" t="s">
        <v>77</v>
      </c>
      <c r="AW768" s="13" t="s">
        <v>30</v>
      </c>
      <c r="AX768" s="13" t="s">
        <v>67</v>
      </c>
      <c r="AY768" s="249" t="s">
        <v>154</v>
      </c>
    </row>
    <row r="769" spans="2:51" s="14" customFormat="1" ht="12">
      <c r="B769" s="250"/>
      <c r="C769" s="251"/>
      <c r="D769" s="230" t="s">
        <v>172</v>
      </c>
      <c r="E769" s="252" t="s">
        <v>1</v>
      </c>
      <c r="F769" s="253" t="s">
        <v>175</v>
      </c>
      <c r="G769" s="251"/>
      <c r="H769" s="254">
        <v>1</v>
      </c>
      <c r="I769" s="255"/>
      <c r="J769" s="251"/>
      <c r="K769" s="251"/>
      <c r="L769" s="256"/>
      <c r="M769" s="257"/>
      <c r="N769" s="258"/>
      <c r="O769" s="258"/>
      <c r="P769" s="258"/>
      <c r="Q769" s="258"/>
      <c r="R769" s="258"/>
      <c r="S769" s="258"/>
      <c r="T769" s="259"/>
      <c r="AT769" s="260" t="s">
        <v>172</v>
      </c>
      <c r="AU769" s="260" t="s">
        <v>77</v>
      </c>
      <c r="AV769" s="14" t="s">
        <v>161</v>
      </c>
      <c r="AW769" s="14" t="s">
        <v>30</v>
      </c>
      <c r="AX769" s="14" t="s">
        <v>75</v>
      </c>
      <c r="AY769" s="260" t="s">
        <v>154</v>
      </c>
    </row>
    <row r="770" spans="2:65" s="1" customFormat="1" ht="16.5" customHeight="1">
      <c r="B770" s="38"/>
      <c r="C770" s="216" t="s">
        <v>897</v>
      </c>
      <c r="D770" s="216" t="s">
        <v>156</v>
      </c>
      <c r="E770" s="217" t="s">
        <v>898</v>
      </c>
      <c r="F770" s="218" t="s">
        <v>899</v>
      </c>
      <c r="G770" s="219" t="s">
        <v>279</v>
      </c>
      <c r="H770" s="220">
        <v>1</v>
      </c>
      <c r="I770" s="221"/>
      <c r="J770" s="222">
        <f>ROUND(I770*H770,2)</f>
        <v>0</v>
      </c>
      <c r="K770" s="218" t="s">
        <v>1</v>
      </c>
      <c r="L770" s="43"/>
      <c r="M770" s="223" t="s">
        <v>1</v>
      </c>
      <c r="N770" s="224" t="s">
        <v>38</v>
      </c>
      <c r="O770" s="79"/>
      <c r="P770" s="225">
        <f>O770*H770</f>
        <v>0</v>
      </c>
      <c r="Q770" s="225">
        <v>0</v>
      </c>
      <c r="R770" s="225">
        <f>Q770*H770</f>
        <v>0</v>
      </c>
      <c r="S770" s="225">
        <v>0</v>
      </c>
      <c r="T770" s="226">
        <f>S770*H770</f>
        <v>0</v>
      </c>
      <c r="AR770" s="17" t="s">
        <v>877</v>
      </c>
      <c r="AT770" s="17" t="s">
        <v>156</v>
      </c>
      <c r="AU770" s="17" t="s">
        <v>77</v>
      </c>
      <c r="AY770" s="17" t="s">
        <v>154</v>
      </c>
      <c r="BE770" s="227">
        <f>IF(N770="základní",J770,0)</f>
        <v>0</v>
      </c>
      <c r="BF770" s="227">
        <f>IF(N770="snížená",J770,0)</f>
        <v>0</v>
      </c>
      <c r="BG770" s="227">
        <f>IF(N770="zákl. přenesená",J770,0)</f>
        <v>0</v>
      </c>
      <c r="BH770" s="227">
        <f>IF(N770="sníž. přenesená",J770,0)</f>
        <v>0</v>
      </c>
      <c r="BI770" s="227">
        <f>IF(N770="nulová",J770,0)</f>
        <v>0</v>
      </c>
      <c r="BJ770" s="17" t="s">
        <v>75</v>
      </c>
      <c r="BK770" s="227">
        <f>ROUND(I770*H770,2)</f>
        <v>0</v>
      </c>
      <c r="BL770" s="17" t="s">
        <v>877</v>
      </c>
      <c r="BM770" s="17" t="s">
        <v>900</v>
      </c>
    </row>
    <row r="771" spans="2:51" s="12" customFormat="1" ht="12">
      <c r="B771" s="228"/>
      <c r="C771" s="229"/>
      <c r="D771" s="230" t="s">
        <v>172</v>
      </c>
      <c r="E771" s="231" t="s">
        <v>1</v>
      </c>
      <c r="F771" s="232" t="s">
        <v>901</v>
      </c>
      <c r="G771" s="229"/>
      <c r="H771" s="231" t="s">
        <v>1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172</v>
      </c>
      <c r="AU771" s="238" t="s">
        <v>77</v>
      </c>
      <c r="AV771" s="12" t="s">
        <v>75</v>
      </c>
      <c r="AW771" s="12" t="s">
        <v>30</v>
      </c>
      <c r="AX771" s="12" t="s">
        <v>67</v>
      </c>
      <c r="AY771" s="238" t="s">
        <v>154</v>
      </c>
    </row>
    <row r="772" spans="2:51" s="13" customFormat="1" ht="12">
      <c r="B772" s="239"/>
      <c r="C772" s="240"/>
      <c r="D772" s="230" t="s">
        <v>172</v>
      </c>
      <c r="E772" s="241" t="s">
        <v>1</v>
      </c>
      <c r="F772" s="242" t="s">
        <v>75</v>
      </c>
      <c r="G772" s="240"/>
      <c r="H772" s="243">
        <v>1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AT772" s="249" t="s">
        <v>172</v>
      </c>
      <c r="AU772" s="249" t="s">
        <v>77</v>
      </c>
      <c r="AV772" s="13" t="s">
        <v>77</v>
      </c>
      <c r="AW772" s="13" t="s">
        <v>30</v>
      </c>
      <c r="AX772" s="13" t="s">
        <v>67</v>
      </c>
      <c r="AY772" s="249" t="s">
        <v>154</v>
      </c>
    </row>
    <row r="773" spans="2:51" s="14" customFormat="1" ht="12">
      <c r="B773" s="250"/>
      <c r="C773" s="251"/>
      <c r="D773" s="230" t="s">
        <v>172</v>
      </c>
      <c r="E773" s="252" t="s">
        <v>1</v>
      </c>
      <c r="F773" s="253" t="s">
        <v>175</v>
      </c>
      <c r="G773" s="251"/>
      <c r="H773" s="254">
        <v>1</v>
      </c>
      <c r="I773" s="255"/>
      <c r="J773" s="251"/>
      <c r="K773" s="251"/>
      <c r="L773" s="256"/>
      <c r="M773" s="257"/>
      <c r="N773" s="258"/>
      <c r="O773" s="258"/>
      <c r="P773" s="258"/>
      <c r="Q773" s="258"/>
      <c r="R773" s="258"/>
      <c r="S773" s="258"/>
      <c r="T773" s="259"/>
      <c r="AT773" s="260" t="s">
        <v>172</v>
      </c>
      <c r="AU773" s="260" t="s">
        <v>77</v>
      </c>
      <c r="AV773" s="14" t="s">
        <v>161</v>
      </c>
      <c r="AW773" s="14" t="s">
        <v>30</v>
      </c>
      <c r="AX773" s="14" t="s">
        <v>75</v>
      </c>
      <c r="AY773" s="260" t="s">
        <v>154</v>
      </c>
    </row>
    <row r="774" spans="2:65" s="1" customFormat="1" ht="16.5" customHeight="1">
      <c r="B774" s="38"/>
      <c r="C774" s="216" t="s">
        <v>902</v>
      </c>
      <c r="D774" s="216" t="s">
        <v>156</v>
      </c>
      <c r="E774" s="217" t="s">
        <v>903</v>
      </c>
      <c r="F774" s="218" t="s">
        <v>904</v>
      </c>
      <c r="G774" s="219" t="s">
        <v>905</v>
      </c>
      <c r="H774" s="220">
        <v>1</v>
      </c>
      <c r="I774" s="221"/>
      <c r="J774" s="222">
        <f>ROUND(I774*H774,2)</f>
        <v>0</v>
      </c>
      <c r="K774" s="218" t="s">
        <v>160</v>
      </c>
      <c r="L774" s="43"/>
      <c r="M774" s="223" t="s">
        <v>1</v>
      </c>
      <c r="N774" s="224" t="s">
        <v>38</v>
      </c>
      <c r="O774" s="79"/>
      <c r="P774" s="225">
        <f>O774*H774</f>
        <v>0</v>
      </c>
      <c r="Q774" s="225">
        <v>0</v>
      </c>
      <c r="R774" s="225">
        <f>Q774*H774</f>
        <v>0</v>
      </c>
      <c r="S774" s="225">
        <v>0</v>
      </c>
      <c r="T774" s="226">
        <f>S774*H774</f>
        <v>0</v>
      </c>
      <c r="AR774" s="17" t="s">
        <v>877</v>
      </c>
      <c r="AT774" s="17" t="s">
        <v>156</v>
      </c>
      <c r="AU774" s="17" t="s">
        <v>77</v>
      </c>
      <c r="AY774" s="17" t="s">
        <v>154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17" t="s">
        <v>75</v>
      </c>
      <c r="BK774" s="227">
        <f>ROUND(I774*H774,2)</f>
        <v>0</v>
      </c>
      <c r="BL774" s="17" t="s">
        <v>877</v>
      </c>
      <c r="BM774" s="17" t="s">
        <v>906</v>
      </c>
    </row>
    <row r="775" spans="2:63" s="11" customFormat="1" ht="22.8" customHeight="1">
      <c r="B775" s="200"/>
      <c r="C775" s="201"/>
      <c r="D775" s="202" t="s">
        <v>66</v>
      </c>
      <c r="E775" s="214" t="s">
        <v>907</v>
      </c>
      <c r="F775" s="214" t="s">
        <v>908</v>
      </c>
      <c r="G775" s="201"/>
      <c r="H775" s="201"/>
      <c r="I775" s="204"/>
      <c r="J775" s="215">
        <f>BK775</f>
        <v>0</v>
      </c>
      <c r="K775" s="201"/>
      <c r="L775" s="206"/>
      <c r="M775" s="207"/>
      <c r="N775" s="208"/>
      <c r="O775" s="208"/>
      <c r="P775" s="209">
        <f>SUM(P776:P779)</f>
        <v>0</v>
      </c>
      <c r="Q775" s="208"/>
      <c r="R775" s="209">
        <f>SUM(R776:R779)</f>
        <v>0</v>
      </c>
      <c r="S775" s="208"/>
      <c r="T775" s="210">
        <f>SUM(T776:T779)</f>
        <v>0</v>
      </c>
      <c r="AR775" s="211" t="s">
        <v>179</v>
      </c>
      <c r="AT775" s="212" t="s">
        <v>66</v>
      </c>
      <c r="AU775" s="212" t="s">
        <v>75</v>
      </c>
      <c r="AY775" s="211" t="s">
        <v>154</v>
      </c>
      <c r="BK775" s="213">
        <f>SUM(BK776:BK779)</f>
        <v>0</v>
      </c>
    </row>
    <row r="776" spans="2:65" s="1" customFormat="1" ht="16.5" customHeight="1">
      <c r="B776" s="38"/>
      <c r="C776" s="216" t="s">
        <v>909</v>
      </c>
      <c r="D776" s="216" t="s">
        <v>156</v>
      </c>
      <c r="E776" s="217" t="s">
        <v>910</v>
      </c>
      <c r="F776" s="218" t="s">
        <v>908</v>
      </c>
      <c r="G776" s="219" t="s">
        <v>279</v>
      </c>
      <c r="H776" s="220">
        <v>1</v>
      </c>
      <c r="I776" s="221"/>
      <c r="J776" s="222">
        <f>ROUND(I776*H776,2)</f>
        <v>0</v>
      </c>
      <c r="K776" s="218" t="s">
        <v>160</v>
      </c>
      <c r="L776" s="43"/>
      <c r="M776" s="223" t="s">
        <v>1</v>
      </c>
      <c r="N776" s="224" t="s">
        <v>38</v>
      </c>
      <c r="O776" s="79"/>
      <c r="P776" s="225">
        <f>O776*H776</f>
        <v>0</v>
      </c>
      <c r="Q776" s="225">
        <v>0</v>
      </c>
      <c r="R776" s="225">
        <f>Q776*H776</f>
        <v>0</v>
      </c>
      <c r="S776" s="225">
        <v>0</v>
      </c>
      <c r="T776" s="226">
        <f>S776*H776</f>
        <v>0</v>
      </c>
      <c r="AR776" s="17" t="s">
        <v>877</v>
      </c>
      <c r="AT776" s="17" t="s">
        <v>156</v>
      </c>
      <c r="AU776" s="17" t="s">
        <v>77</v>
      </c>
      <c r="AY776" s="17" t="s">
        <v>154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17" t="s">
        <v>75</v>
      </c>
      <c r="BK776" s="227">
        <f>ROUND(I776*H776,2)</f>
        <v>0</v>
      </c>
      <c r="BL776" s="17" t="s">
        <v>877</v>
      </c>
      <c r="BM776" s="17" t="s">
        <v>911</v>
      </c>
    </row>
    <row r="777" spans="2:51" s="12" customFormat="1" ht="12">
      <c r="B777" s="228"/>
      <c r="C777" s="229"/>
      <c r="D777" s="230" t="s">
        <v>172</v>
      </c>
      <c r="E777" s="231" t="s">
        <v>1</v>
      </c>
      <c r="F777" s="232" t="s">
        <v>912</v>
      </c>
      <c r="G777" s="229"/>
      <c r="H777" s="231" t="s">
        <v>1</v>
      </c>
      <c r="I777" s="233"/>
      <c r="J777" s="229"/>
      <c r="K777" s="229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172</v>
      </c>
      <c r="AU777" s="238" t="s">
        <v>77</v>
      </c>
      <c r="AV777" s="12" t="s">
        <v>75</v>
      </c>
      <c r="AW777" s="12" t="s">
        <v>30</v>
      </c>
      <c r="AX777" s="12" t="s">
        <v>67</v>
      </c>
      <c r="AY777" s="238" t="s">
        <v>154</v>
      </c>
    </row>
    <row r="778" spans="2:51" s="13" customFormat="1" ht="12">
      <c r="B778" s="239"/>
      <c r="C778" s="240"/>
      <c r="D778" s="230" t="s">
        <v>172</v>
      </c>
      <c r="E778" s="241" t="s">
        <v>1</v>
      </c>
      <c r="F778" s="242" t="s">
        <v>75</v>
      </c>
      <c r="G778" s="240"/>
      <c r="H778" s="243">
        <v>1</v>
      </c>
      <c r="I778" s="244"/>
      <c r="J778" s="240"/>
      <c r="K778" s="240"/>
      <c r="L778" s="245"/>
      <c r="M778" s="246"/>
      <c r="N778" s="247"/>
      <c r="O778" s="247"/>
      <c r="P778" s="247"/>
      <c r="Q778" s="247"/>
      <c r="R778" s="247"/>
      <c r="S778" s="247"/>
      <c r="T778" s="248"/>
      <c r="AT778" s="249" t="s">
        <v>172</v>
      </c>
      <c r="AU778" s="249" t="s">
        <v>77</v>
      </c>
      <c r="AV778" s="13" t="s">
        <v>77</v>
      </c>
      <c r="AW778" s="13" t="s">
        <v>30</v>
      </c>
      <c r="AX778" s="13" t="s">
        <v>67</v>
      </c>
      <c r="AY778" s="249" t="s">
        <v>154</v>
      </c>
    </row>
    <row r="779" spans="2:51" s="14" customFormat="1" ht="12">
      <c r="B779" s="250"/>
      <c r="C779" s="251"/>
      <c r="D779" s="230" t="s">
        <v>172</v>
      </c>
      <c r="E779" s="252" t="s">
        <v>1</v>
      </c>
      <c r="F779" s="253" t="s">
        <v>175</v>
      </c>
      <c r="G779" s="251"/>
      <c r="H779" s="254">
        <v>1</v>
      </c>
      <c r="I779" s="255"/>
      <c r="J779" s="251"/>
      <c r="K779" s="251"/>
      <c r="L779" s="256"/>
      <c r="M779" s="282"/>
      <c r="N779" s="283"/>
      <c r="O779" s="283"/>
      <c r="P779" s="283"/>
      <c r="Q779" s="283"/>
      <c r="R779" s="283"/>
      <c r="S779" s="283"/>
      <c r="T779" s="284"/>
      <c r="AT779" s="260" t="s">
        <v>172</v>
      </c>
      <c r="AU779" s="260" t="s">
        <v>77</v>
      </c>
      <c r="AV779" s="14" t="s">
        <v>161</v>
      </c>
      <c r="AW779" s="14" t="s">
        <v>30</v>
      </c>
      <c r="AX779" s="14" t="s">
        <v>75</v>
      </c>
      <c r="AY779" s="260" t="s">
        <v>154</v>
      </c>
    </row>
    <row r="780" spans="2:12" s="1" customFormat="1" ht="6.95" customHeight="1">
      <c r="B780" s="57"/>
      <c r="C780" s="58"/>
      <c r="D780" s="58"/>
      <c r="E780" s="58"/>
      <c r="F780" s="58"/>
      <c r="G780" s="58"/>
      <c r="H780" s="58"/>
      <c r="I780" s="167"/>
      <c r="J780" s="58"/>
      <c r="K780" s="58"/>
      <c r="L780" s="43"/>
    </row>
  </sheetData>
  <sheetProtection password="CC35" sheet="1" objects="1" scenarios="1" formatColumns="0" formatRows="0" autoFilter="0"/>
  <autoFilter ref="C101:K779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913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914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67.5" customHeight="1">
      <c r="B27" s="147"/>
      <c r="E27" s="148" t="s">
        <v>915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ROUND((SUM(BE82:BE97)),2)</f>
        <v>0</v>
      </c>
      <c r="I33" s="156">
        <v>0.21</v>
      </c>
      <c r="J33" s="155">
        <f>ROUND(((SUM(BE82:BE97))*I33),2)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ROUND((SUM(BF82:BF97)),2)</f>
        <v>0</v>
      </c>
      <c r="I34" s="156">
        <v>0.15</v>
      </c>
      <c r="J34" s="155">
        <f>ROUND(((SUM(BF82:BF97))*I34),2)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ROUND((SUM(BG82:BG97)),2)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ROUND((SUM(BH82:BH97)),2)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ROUND((SUM(BI82:BI97)),2)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D04 - zdravotně technické instalace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Kutná Hora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J82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125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</row>
    <row r="61" spans="2:12" s="9" customFormat="1" ht="19.9" customHeight="1">
      <c r="B61" s="184"/>
      <c r="C61" s="122"/>
      <c r="D61" s="185" t="s">
        <v>916</v>
      </c>
      <c r="E61" s="186"/>
      <c r="F61" s="186"/>
      <c r="G61" s="186"/>
      <c r="H61" s="186"/>
      <c r="I61" s="187"/>
      <c r="J61" s="188">
        <f>J84</f>
        <v>0</v>
      </c>
      <c r="K61" s="122"/>
      <c r="L61" s="189"/>
    </row>
    <row r="62" spans="2:12" s="9" customFormat="1" ht="19.9" customHeight="1">
      <c r="B62" s="184"/>
      <c r="C62" s="122"/>
      <c r="D62" s="185" t="s">
        <v>917</v>
      </c>
      <c r="E62" s="186"/>
      <c r="F62" s="186"/>
      <c r="G62" s="186"/>
      <c r="H62" s="186"/>
      <c r="I62" s="187"/>
      <c r="J62" s="188">
        <f>J93</f>
        <v>0</v>
      </c>
      <c r="K62" s="122"/>
      <c r="L62" s="189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43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67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70"/>
      <c r="J68" s="60"/>
      <c r="K68" s="60"/>
      <c r="L68" s="43"/>
    </row>
    <row r="69" spans="2:12" s="1" customFormat="1" ht="24.95" customHeight="1">
      <c r="B69" s="38"/>
      <c r="C69" s="23" t="s">
        <v>139</v>
      </c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2" customHeight="1">
      <c r="B71" s="38"/>
      <c r="C71" s="32" t="s">
        <v>16</v>
      </c>
      <c r="D71" s="39"/>
      <c r="E71" s="39"/>
      <c r="F71" s="39"/>
      <c r="G71" s="39"/>
      <c r="H71" s="39"/>
      <c r="I71" s="143"/>
      <c r="J71" s="39"/>
      <c r="K71" s="39"/>
      <c r="L71" s="43"/>
    </row>
    <row r="72" spans="2:12" s="1" customFormat="1" ht="16.5" customHeight="1">
      <c r="B72" s="38"/>
      <c r="C72" s="39"/>
      <c r="D72" s="39"/>
      <c r="E72" s="171" t="str">
        <f>E7</f>
        <v>Hala Klimeška - III. etapa</v>
      </c>
      <c r="F72" s="32"/>
      <c r="G72" s="32"/>
      <c r="H72" s="32"/>
      <c r="I72" s="143"/>
      <c r="J72" s="39"/>
      <c r="K72" s="39"/>
      <c r="L72" s="43"/>
    </row>
    <row r="73" spans="2:12" s="1" customFormat="1" ht="12" customHeight="1">
      <c r="B73" s="38"/>
      <c r="C73" s="32" t="s">
        <v>108</v>
      </c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D04 - zdravotně technické instalace</v>
      </c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20</v>
      </c>
      <c r="D76" s="39"/>
      <c r="E76" s="39"/>
      <c r="F76" s="27" t="str">
        <f>F12</f>
        <v>Kutná Hora</v>
      </c>
      <c r="G76" s="39"/>
      <c r="H76" s="39"/>
      <c r="I76" s="145" t="s">
        <v>22</v>
      </c>
      <c r="J76" s="67" t="str">
        <f>IF(J12="","",J12)</f>
        <v>17. 6. 2018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3.65" customHeight="1">
      <c r="B78" s="38"/>
      <c r="C78" s="32" t="s">
        <v>24</v>
      </c>
      <c r="D78" s="39"/>
      <c r="E78" s="39"/>
      <c r="F78" s="27" t="str">
        <f>E15</f>
        <v xml:space="preserve"> </v>
      </c>
      <c r="G78" s="39"/>
      <c r="H78" s="39"/>
      <c r="I78" s="145" t="s">
        <v>29</v>
      </c>
      <c r="J78" s="36" t="str">
        <f>E21</f>
        <v xml:space="preserve"> </v>
      </c>
      <c r="K78" s="39"/>
      <c r="L78" s="43"/>
    </row>
    <row r="79" spans="2:12" s="1" customFormat="1" ht="13.65" customHeight="1">
      <c r="B79" s="38"/>
      <c r="C79" s="32" t="s">
        <v>27</v>
      </c>
      <c r="D79" s="39"/>
      <c r="E79" s="39"/>
      <c r="F79" s="27" t="str">
        <f>IF(E18="","",E18)</f>
        <v>Vyplň údaj</v>
      </c>
      <c r="G79" s="39"/>
      <c r="H79" s="39"/>
      <c r="I79" s="145" t="s">
        <v>31</v>
      </c>
      <c r="J79" s="36" t="str">
        <f>E24</f>
        <v xml:space="preserve"> 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20" s="10" customFormat="1" ht="29.25" customHeight="1">
      <c r="B81" s="190"/>
      <c r="C81" s="191" t="s">
        <v>140</v>
      </c>
      <c r="D81" s="192" t="s">
        <v>52</v>
      </c>
      <c r="E81" s="192" t="s">
        <v>48</v>
      </c>
      <c r="F81" s="192" t="s">
        <v>49</v>
      </c>
      <c r="G81" s="192" t="s">
        <v>141</v>
      </c>
      <c r="H81" s="192" t="s">
        <v>142</v>
      </c>
      <c r="I81" s="193" t="s">
        <v>143</v>
      </c>
      <c r="J81" s="192" t="s">
        <v>113</v>
      </c>
      <c r="K81" s="194" t="s">
        <v>144</v>
      </c>
      <c r="L81" s="195"/>
      <c r="M81" s="88" t="s">
        <v>1</v>
      </c>
      <c r="N81" s="89" t="s">
        <v>37</v>
      </c>
      <c r="O81" s="89" t="s">
        <v>145</v>
      </c>
      <c r="P81" s="89" t="s">
        <v>146</v>
      </c>
      <c r="Q81" s="89" t="s">
        <v>147</v>
      </c>
      <c r="R81" s="89" t="s">
        <v>148</v>
      </c>
      <c r="S81" s="89" t="s">
        <v>149</v>
      </c>
      <c r="T81" s="90" t="s">
        <v>150</v>
      </c>
    </row>
    <row r="82" spans="2:63" s="1" customFormat="1" ht="22.8" customHeight="1">
      <c r="B82" s="38"/>
      <c r="C82" s="95" t="s">
        <v>151</v>
      </c>
      <c r="D82" s="39"/>
      <c r="E82" s="39"/>
      <c r="F82" s="39"/>
      <c r="G82" s="39"/>
      <c r="H82" s="39"/>
      <c r="I82" s="143"/>
      <c r="J82" s="196">
        <f>BK82</f>
        <v>0</v>
      </c>
      <c r="K82" s="39"/>
      <c r="L82" s="43"/>
      <c r="M82" s="91"/>
      <c r="N82" s="92"/>
      <c r="O82" s="92"/>
      <c r="P82" s="197">
        <f>P83</f>
        <v>0</v>
      </c>
      <c r="Q82" s="92"/>
      <c r="R82" s="197">
        <f>R83</f>
        <v>0</v>
      </c>
      <c r="S82" s="92"/>
      <c r="T82" s="198">
        <f>T83</f>
        <v>0</v>
      </c>
      <c r="AT82" s="17" t="s">
        <v>66</v>
      </c>
      <c r="AU82" s="17" t="s">
        <v>115</v>
      </c>
      <c r="BK82" s="199">
        <f>BK83</f>
        <v>0</v>
      </c>
    </row>
    <row r="83" spans="2:63" s="11" customFormat="1" ht="25.9" customHeight="1">
      <c r="B83" s="200"/>
      <c r="C83" s="201"/>
      <c r="D83" s="202" t="s">
        <v>66</v>
      </c>
      <c r="E83" s="203" t="s">
        <v>610</v>
      </c>
      <c r="F83" s="203" t="s">
        <v>611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P84+P93</f>
        <v>0</v>
      </c>
      <c r="Q83" s="208"/>
      <c r="R83" s="209">
        <f>R84+R93</f>
        <v>0</v>
      </c>
      <c r="S83" s="208"/>
      <c r="T83" s="210">
        <f>T84+T93</f>
        <v>0</v>
      </c>
      <c r="AR83" s="211" t="s">
        <v>77</v>
      </c>
      <c r="AT83" s="212" t="s">
        <v>66</v>
      </c>
      <c r="AU83" s="212" t="s">
        <v>67</v>
      </c>
      <c r="AY83" s="211" t="s">
        <v>154</v>
      </c>
      <c r="BK83" s="213">
        <f>BK84+BK93</f>
        <v>0</v>
      </c>
    </row>
    <row r="84" spans="2:63" s="11" customFormat="1" ht="22.8" customHeight="1">
      <c r="B84" s="200"/>
      <c r="C84" s="201"/>
      <c r="D84" s="202" t="s">
        <v>66</v>
      </c>
      <c r="E84" s="214" t="s">
        <v>918</v>
      </c>
      <c r="F84" s="214" t="s">
        <v>919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SUM(P85:P92)</f>
        <v>0</v>
      </c>
      <c r="Q84" s="208"/>
      <c r="R84" s="209">
        <f>SUM(R85:R92)</f>
        <v>0</v>
      </c>
      <c r="S84" s="208"/>
      <c r="T84" s="210">
        <f>SUM(T85:T92)</f>
        <v>0</v>
      </c>
      <c r="AR84" s="211" t="s">
        <v>77</v>
      </c>
      <c r="AT84" s="212" t="s">
        <v>66</v>
      </c>
      <c r="AU84" s="212" t="s">
        <v>75</v>
      </c>
      <c r="AY84" s="211" t="s">
        <v>154</v>
      </c>
      <c r="BK84" s="213">
        <f>SUM(BK85:BK92)</f>
        <v>0</v>
      </c>
    </row>
    <row r="85" spans="2:65" s="1" customFormat="1" ht="16.5" customHeight="1">
      <c r="B85" s="38"/>
      <c r="C85" s="216" t="s">
        <v>77</v>
      </c>
      <c r="D85" s="216" t="s">
        <v>156</v>
      </c>
      <c r="E85" s="217" t="s">
        <v>75</v>
      </c>
      <c r="F85" s="218" t="s">
        <v>920</v>
      </c>
      <c r="G85" s="219" t="s">
        <v>210</v>
      </c>
      <c r="H85" s="220">
        <v>8</v>
      </c>
      <c r="I85" s="221"/>
      <c r="J85" s="222">
        <f>ROUND(I85*H85,2)</f>
        <v>0</v>
      </c>
      <c r="K85" s="218" t="s">
        <v>1</v>
      </c>
      <c r="L85" s="43"/>
      <c r="M85" s="223" t="s">
        <v>1</v>
      </c>
      <c r="N85" s="224" t="s">
        <v>38</v>
      </c>
      <c r="O85" s="79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17" t="s">
        <v>249</v>
      </c>
      <c r="AT85" s="17" t="s">
        <v>156</v>
      </c>
      <c r="AU85" s="17" t="s">
        <v>77</v>
      </c>
      <c r="AY85" s="17" t="s">
        <v>154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249</v>
      </c>
      <c r="BM85" s="17" t="s">
        <v>921</v>
      </c>
    </row>
    <row r="86" spans="2:65" s="1" customFormat="1" ht="16.5" customHeight="1">
      <c r="B86" s="38"/>
      <c r="C86" s="216" t="s">
        <v>167</v>
      </c>
      <c r="D86" s="216" t="s">
        <v>156</v>
      </c>
      <c r="E86" s="217" t="s">
        <v>922</v>
      </c>
      <c r="F86" s="218" t="s">
        <v>923</v>
      </c>
      <c r="G86" s="219" t="s">
        <v>210</v>
      </c>
      <c r="H86" s="220">
        <v>50</v>
      </c>
      <c r="I86" s="221"/>
      <c r="J86" s="222">
        <f>ROUND(I86*H86,2)</f>
        <v>0</v>
      </c>
      <c r="K86" s="218" t="s">
        <v>1</v>
      </c>
      <c r="L86" s="43"/>
      <c r="M86" s="223" t="s">
        <v>1</v>
      </c>
      <c r="N86" s="224" t="s">
        <v>38</v>
      </c>
      <c r="O86" s="79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AR86" s="17" t="s">
        <v>249</v>
      </c>
      <c r="AT86" s="17" t="s">
        <v>156</v>
      </c>
      <c r="AU86" s="17" t="s">
        <v>77</v>
      </c>
      <c r="AY86" s="17" t="s">
        <v>154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7" t="s">
        <v>75</v>
      </c>
      <c r="BK86" s="227">
        <f>ROUND(I86*H86,2)</f>
        <v>0</v>
      </c>
      <c r="BL86" s="17" t="s">
        <v>249</v>
      </c>
      <c r="BM86" s="17" t="s">
        <v>924</v>
      </c>
    </row>
    <row r="87" spans="2:65" s="1" customFormat="1" ht="16.5" customHeight="1">
      <c r="B87" s="38"/>
      <c r="C87" s="216" t="s">
        <v>161</v>
      </c>
      <c r="D87" s="216" t="s">
        <v>156</v>
      </c>
      <c r="E87" s="217" t="s">
        <v>925</v>
      </c>
      <c r="F87" s="218" t="s">
        <v>926</v>
      </c>
      <c r="G87" s="219" t="s">
        <v>927</v>
      </c>
      <c r="H87" s="220">
        <v>4</v>
      </c>
      <c r="I87" s="221"/>
      <c r="J87" s="222">
        <f>ROUND(I87*H87,2)</f>
        <v>0</v>
      </c>
      <c r="K87" s="218" t="s">
        <v>1</v>
      </c>
      <c r="L87" s="43"/>
      <c r="M87" s="223" t="s">
        <v>1</v>
      </c>
      <c r="N87" s="224" t="s">
        <v>38</v>
      </c>
      <c r="O87" s="79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17" t="s">
        <v>249</v>
      </c>
      <c r="AT87" s="17" t="s">
        <v>156</v>
      </c>
      <c r="AU87" s="17" t="s">
        <v>77</v>
      </c>
      <c r="AY87" s="17" t="s">
        <v>154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75</v>
      </c>
      <c r="BK87" s="227">
        <f>ROUND(I87*H87,2)</f>
        <v>0</v>
      </c>
      <c r="BL87" s="17" t="s">
        <v>249</v>
      </c>
      <c r="BM87" s="17" t="s">
        <v>928</v>
      </c>
    </row>
    <row r="88" spans="2:65" s="1" customFormat="1" ht="16.5" customHeight="1">
      <c r="B88" s="38"/>
      <c r="C88" s="216" t="s">
        <v>179</v>
      </c>
      <c r="D88" s="216" t="s">
        <v>156</v>
      </c>
      <c r="E88" s="217" t="s">
        <v>929</v>
      </c>
      <c r="F88" s="218" t="s">
        <v>930</v>
      </c>
      <c r="G88" s="219" t="s">
        <v>927</v>
      </c>
      <c r="H88" s="220">
        <v>4</v>
      </c>
      <c r="I88" s="221"/>
      <c r="J88" s="222">
        <f>ROUND(I88*H88,2)</f>
        <v>0</v>
      </c>
      <c r="K88" s="218" t="s">
        <v>1</v>
      </c>
      <c r="L88" s="43"/>
      <c r="M88" s="223" t="s">
        <v>1</v>
      </c>
      <c r="N88" s="224" t="s">
        <v>38</v>
      </c>
      <c r="O88" s="79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17" t="s">
        <v>249</v>
      </c>
      <c r="AT88" s="17" t="s">
        <v>156</v>
      </c>
      <c r="AU88" s="17" t="s">
        <v>77</v>
      </c>
      <c r="AY88" s="17" t="s">
        <v>154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75</v>
      </c>
      <c r="BK88" s="227">
        <f>ROUND(I88*H88,2)</f>
        <v>0</v>
      </c>
      <c r="BL88" s="17" t="s">
        <v>249</v>
      </c>
      <c r="BM88" s="17" t="s">
        <v>931</v>
      </c>
    </row>
    <row r="89" spans="2:65" s="1" customFormat="1" ht="16.5" customHeight="1">
      <c r="B89" s="38"/>
      <c r="C89" s="216" t="s">
        <v>184</v>
      </c>
      <c r="D89" s="216" t="s">
        <v>156</v>
      </c>
      <c r="E89" s="217" t="s">
        <v>932</v>
      </c>
      <c r="F89" s="218" t="s">
        <v>933</v>
      </c>
      <c r="G89" s="219" t="s">
        <v>927</v>
      </c>
      <c r="H89" s="220">
        <v>4</v>
      </c>
      <c r="I89" s="221"/>
      <c r="J89" s="222">
        <f>ROUND(I89*H89,2)</f>
        <v>0</v>
      </c>
      <c r="K89" s="218" t="s">
        <v>1</v>
      </c>
      <c r="L89" s="43"/>
      <c r="M89" s="223" t="s">
        <v>1</v>
      </c>
      <c r="N89" s="224" t="s">
        <v>38</v>
      </c>
      <c r="O89" s="79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17" t="s">
        <v>249</v>
      </c>
      <c r="AT89" s="17" t="s">
        <v>156</v>
      </c>
      <c r="AU89" s="17" t="s">
        <v>77</v>
      </c>
      <c r="AY89" s="17" t="s">
        <v>154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7" t="s">
        <v>75</v>
      </c>
      <c r="BK89" s="227">
        <f>ROUND(I89*H89,2)</f>
        <v>0</v>
      </c>
      <c r="BL89" s="17" t="s">
        <v>249</v>
      </c>
      <c r="BM89" s="17" t="s">
        <v>934</v>
      </c>
    </row>
    <row r="90" spans="2:65" s="1" customFormat="1" ht="16.5" customHeight="1">
      <c r="B90" s="38"/>
      <c r="C90" s="216" t="s">
        <v>188</v>
      </c>
      <c r="D90" s="216" t="s">
        <v>156</v>
      </c>
      <c r="E90" s="217" t="s">
        <v>935</v>
      </c>
      <c r="F90" s="218" t="s">
        <v>936</v>
      </c>
      <c r="G90" s="219" t="s">
        <v>937</v>
      </c>
      <c r="H90" s="220">
        <v>1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38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249</v>
      </c>
      <c r="AT90" s="17" t="s">
        <v>156</v>
      </c>
      <c r="AU90" s="17" t="s">
        <v>77</v>
      </c>
      <c r="AY90" s="17" t="s">
        <v>154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249</v>
      </c>
      <c r="BM90" s="17" t="s">
        <v>938</v>
      </c>
    </row>
    <row r="91" spans="2:65" s="1" customFormat="1" ht="16.5" customHeight="1">
      <c r="B91" s="38"/>
      <c r="C91" s="216" t="s">
        <v>193</v>
      </c>
      <c r="D91" s="216" t="s">
        <v>156</v>
      </c>
      <c r="E91" s="217" t="s">
        <v>939</v>
      </c>
      <c r="F91" s="218" t="s">
        <v>940</v>
      </c>
      <c r="G91" s="219" t="s">
        <v>210</v>
      </c>
      <c r="H91" s="220">
        <v>60</v>
      </c>
      <c r="I91" s="221"/>
      <c r="J91" s="222">
        <f>ROUND(I91*H91,2)</f>
        <v>0</v>
      </c>
      <c r="K91" s="218" t="s">
        <v>1</v>
      </c>
      <c r="L91" s="43"/>
      <c r="M91" s="223" t="s">
        <v>1</v>
      </c>
      <c r="N91" s="224" t="s">
        <v>38</v>
      </c>
      <c r="O91" s="79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7" t="s">
        <v>249</v>
      </c>
      <c r="AT91" s="17" t="s">
        <v>156</v>
      </c>
      <c r="AU91" s="17" t="s">
        <v>77</v>
      </c>
      <c r="AY91" s="17" t="s">
        <v>154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249</v>
      </c>
      <c r="BM91" s="17" t="s">
        <v>941</v>
      </c>
    </row>
    <row r="92" spans="2:65" s="1" customFormat="1" ht="16.5" customHeight="1">
      <c r="B92" s="38"/>
      <c r="C92" s="216" t="s">
        <v>200</v>
      </c>
      <c r="D92" s="216" t="s">
        <v>156</v>
      </c>
      <c r="E92" s="217" t="s">
        <v>942</v>
      </c>
      <c r="F92" s="218" t="s">
        <v>943</v>
      </c>
      <c r="G92" s="219" t="s">
        <v>210</v>
      </c>
      <c r="H92" s="220">
        <v>8</v>
      </c>
      <c r="I92" s="221"/>
      <c r="J92" s="222">
        <f>ROUND(I92*H92,2)</f>
        <v>0</v>
      </c>
      <c r="K92" s="218" t="s">
        <v>1</v>
      </c>
      <c r="L92" s="43"/>
      <c r="M92" s="223" t="s">
        <v>1</v>
      </c>
      <c r="N92" s="224" t="s">
        <v>38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249</v>
      </c>
      <c r="AT92" s="17" t="s">
        <v>156</v>
      </c>
      <c r="AU92" s="17" t="s">
        <v>77</v>
      </c>
      <c r="AY92" s="17" t="s">
        <v>154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249</v>
      </c>
      <c r="BM92" s="17" t="s">
        <v>944</v>
      </c>
    </row>
    <row r="93" spans="2:63" s="11" customFormat="1" ht="22.8" customHeight="1">
      <c r="B93" s="200"/>
      <c r="C93" s="201"/>
      <c r="D93" s="202" t="s">
        <v>66</v>
      </c>
      <c r="E93" s="214" t="s">
        <v>945</v>
      </c>
      <c r="F93" s="214" t="s">
        <v>946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SUM(P94:P97)</f>
        <v>0</v>
      </c>
      <c r="Q93" s="208"/>
      <c r="R93" s="209">
        <f>SUM(R94:R97)</f>
        <v>0</v>
      </c>
      <c r="S93" s="208"/>
      <c r="T93" s="210">
        <f>SUM(T94:T97)</f>
        <v>0</v>
      </c>
      <c r="AR93" s="211" t="s">
        <v>77</v>
      </c>
      <c r="AT93" s="212" t="s">
        <v>66</v>
      </c>
      <c r="AU93" s="212" t="s">
        <v>75</v>
      </c>
      <c r="AY93" s="211" t="s">
        <v>154</v>
      </c>
      <c r="BK93" s="213">
        <f>SUM(BK94:BK97)</f>
        <v>0</v>
      </c>
    </row>
    <row r="94" spans="2:65" s="1" customFormat="1" ht="16.5" customHeight="1">
      <c r="B94" s="38"/>
      <c r="C94" s="216" t="s">
        <v>207</v>
      </c>
      <c r="D94" s="216" t="s">
        <v>156</v>
      </c>
      <c r="E94" s="217" t="s">
        <v>947</v>
      </c>
      <c r="F94" s="218" t="s">
        <v>948</v>
      </c>
      <c r="G94" s="219" t="s">
        <v>927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249</v>
      </c>
      <c r="AT94" s="17" t="s">
        <v>156</v>
      </c>
      <c r="AU94" s="17" t="s">
        <v>77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249</v>
      </c>
      <c r="BM94" s="17" t="s">
        <v>949</v>
      </c>
    </row>
    <row r="95" spans="2:65" s="1" customFormat="1" ht="16.5" customHeight="1">
      <c r="B95" s="38"/>
      <c r="C95" s="216" t="s">
        <v>219</v>
      </c>
      <c r="D95" s="216" t="s">
        <v>156</v>
      </c>
      <c r="E95" s="217" t="s">
        <v>950</v>
      </c>
      <c r="F95" s="218" t="s">
        <v>951</v>
      </c>
      <c r="G95" s="219" t="s">
        <v>210</v>
      </c>
      <c r="H95" s="220">
        <v>5</v>
      </c>
      <c r="I95" s="221"/>
      <c r="J95" s="222">
        <f>ROUND(I95*H95,2)</f>
        <v>0</v>
      </c>
      <c r="K95" s="218" t="s">
        <v>1</v>
      </c>
      <c r="L95" s="43"/>
      <c r="M95" s="223" t="s">
        <v>1</v>
      </c>
      <c r="N95" s="224" t="s">
        <v>38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249</v>
      </c>
      <c r="AT95" s="17" t="s">
        <v>156</v>
      </c>
      <c r="AU95" s="17" t="s">
        <v>77</v>
      </c>
      <c r="AY95" s="17" t="s">
        <v>154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249</v>
      </c>
      <c r="BM95" s="17" t="s">
        <v>952</v>
      </c>
    </row>
    <row r="96" spans="2:65" s="1" customFormat="1" ht="16.5" customHeight="1">
      <c r="B96" s="38"/>
      <c r="C96" s="216" t="s">
        <v>223</v>
      </c>
      <c r="D96" s="216" t="s">
        <v>156</v>
      </c>
      <c r="E96" s="217" t="s">
        <v>953</v>
      </c>
      <c r="F96" s="218" t="s">
        <v>954</v>
      </c>
      <c r="G96" s="219" t="s">
        <v>927</v>
      </c>
      <c r="H96" s="220">
        <v>1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249</v>
      </c>
      <c r="AT96" s="17" t="s">
        <v>156</v>
      </c>
      <c r="AU96" s="17" t="s">
        <v>77</v>
      </c>
      <c r="AY96" s="17" t="s">
        <v>154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249</v>
      </c>
      <c r="BM96" s="17" t="s">
        <v>955</v>
      </c>
    </row>
    <row r="97" spans="2:65" s="1" customFormat="1" ht="16.5" customHeight="1">
      <c r="B97" s="38"/>
      <c r="C97" s="216" t="s">
        <v>227</v>
      </c>
      <c r="D97" s="216" t="s">
        <v>156</v>
      </c>
      <c r="E97" s="217" t="s">
        <v>956</v>
      </c>
      <c r="F97" s="218" t="s">
        <v>957</v>
      </c>
      <c r="G97" s="219" t="s">
        <v>210</v>
      </c>
      <c r="H97" s="220">
        <v>2</v>
      </c>
      <c r="I97" s="221"/>
      <c r="J97" s="222">
        <f>ROUND(I97*H97,2)</f>
        <v>0</v>
      </c>
      <c r="K97" s="218" t="s">
        <v>1</v>
      </c>
      <c r="L97" s="43"/>
      <c r="M97" s="285" t="s">
        <v>1</v>
      </c>
      <c r="N97" s="286" t="s">
        <v>38</v>
      </c>
      <c r="O97" s="287"/>
      <c r="P97" s="288">
        <f>O97*H97</f>
        <v>0</v>
      </c>
      <c r="Q97" s="288">
        <v>0</v>
      </c>
      <c r="R97" s="288">
        <f>Q97*H97</f>
        <v>0</v>
      </c>
      <c r="S97" s="288">
        <v>0</v>
      </c>
      <c r="T97" s="289">
        <f>S97*H97</f>
        <v>0</v>
      </c>
      <c r="AR97" s="17" t="s">
        <v>249</v>
      </c>
      <c r="AT97" s="17" t="s">
        <v>156</v>
      </c>
      <c r="AU97" s="17" t="s">
        <v>77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249</v>
      </c>
      <c r="BM97" s="17" t="s">
        <v>958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67"/>
      <c r="J98" s="58"/>
      <c r="K98" s="58"/>
      <c r="L98" s="43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959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914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67.5" customHeight="1">
      <c r="B27" s="147"/>
      <c r="E27" s="148" t="s">
        <v>915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ROUND(J86,2)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ROUND((SUM(BE86:BE102)),2)</f>
        <v>0</v>
      </c>
      <c r="I33" s="156">
        <v>0.21</v>
      </c>
      <c r="J33" s="155">
        <f>ROUND(((SUM(BE86:BE102))*I33),2)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ROUND((SUM(BF86:BF102)),2)</f>
        <v>0</v>
      </c>
      <c r="I34" s="156">
        <v>0.15</v>
      </c>
      <c r="J34" s="155">
        <f>ROUND(((SUM(BF86:BF102))*I34),2)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ROUND((SUM(BG86:BG102)),2)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ROUND((SUM(BH86:BH102)),2)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ROUND((SUM(BI86:BI102)),2)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D05 - ÚT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Kutná Hora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J86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125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</row>
    <row r="61" spans="2:12" s="9" customFormat="1" ht="19.9" customHeight="1">
      <c r="B61" s="184"/>
      <c r="C61" s="122"/>
      <c r="D61" s="185" t="s">
        <v>960</v>
      </c>
      <c r="E61" s="186"/>
      <c r="F61" s="186"/>
      <c r="G61" s="186"/>
      <c r="H61" s="186"/>
      <c r="I61" s="187"/>
      <c r="J61" s="188">
        <f>J88</f>
        <v>0</v>
      </c>
      <c r="K61" s="122"/>
      <c r="L61" s="189"/>
    </row>
    <row r="62" spans="2:12" s="9" customFormat="1" ht="14.85" customHeight="1">
      <c r="B62" s="184"/>
      <c r="C62" s="122"/>
      <c r="D62" s="185" t="s">
        <v>961</v>
      </c>
      <c r="E62" s="186"/>
      <c r="F62" s="186"/>
      <c r="G62" s="186"/>
      <c r="H62" s="186"/>
      <c r="I62" s="187"/>
      <c r="J62" s="188">
        <f>J89</f>
        <v>0</v>
      </c>
      <c r="K62" s="122"/>
      <c r="L62" s="189"/>
    </row>
    <row r="63" spans="2:12" s="9" customFormat="1" ht="14.85" customHeight="1">
      <c r="B63" s="184"/>
      <c r="C63" s="122"/>
      <c r="D63" s="185" t="s">
        <v>962</v>
      </c>
      <c r="E63" s="186"/>
      <c r="F63" s="186"/>
      <c r="G63" s="186"/>
      <c r="H63" s="186"/>
      <c r="I63" s="187"/>
      <c r="J63" s="188">
        <f>J92</f>
        <v>0</v>
      </c>
      <c r="K63" s="122"/>
      <c r="L63" s="189"/>
    </row>
    <row r="64" spans="2:12" s="9" customFormat="1" ht="19.9" customHeight="1">
      <c r="B64" s="184"/>
      <c r="C64" s="122"/>
      <c r="D64" s="185" t="s">
        <v>963</v>
      </c>
      <c r="E64" s="186"/>
      <c r="F64" s="186"/>
      <c r="G64" s="186"/>
      <c r="H64" s="186"/>
      <c r="I64" s="187"/>
      <c r="J64" s="188">
        <f>J94</f>
        <v>0</v>
      </c>
      <c r="K64" s="122"/>
      <c r="L64" s="189"/>
    </row>
    <row r="65" spans="2:12" s="9" customFormat="1" ht="19.9" customHeight="1">
      <c r="B65" s="184"/>
      <c r="C65" s="122"/>
      <c r="D65" s="185" t="s">
        <v>964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965</v>
      </c>
      <c r="E66" s="186"/>
      <c r="F66" s="186"/>
      <c r="G66" s="186"/>
      <c r="H66" s="186"/>
      <c r="I66" s="187"/>
      <c r="J66" s="188">
        <f>J99</f>
        <v>0</v>
      </c>
      <c r="K66" s="122"/>
      <c r="L66" s="189"/>
    </row>
    <row r="67" spans="2:12" s="1" customFormat="1" ht="21.8" customHeight="1">
      <c r="B67" s="38"/>
      <c r="C67" s="39"/>
      <c r="D67" s="39"/>
      <c r="E67" s="39"/>
      <c r="F67" s="39"/>
      <c r="G67" s="39"/>
      <c r="H67" s="39"/>
      <c r="I67" s="143"/>
      <c r="J67" s="39"/>
      <c r="K67" s="39"/>
      <c r="L67" s="43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67"/>
      <c r="J68" s="58"/>
      <c r="K68" s="58"/>
      <c r="L68" s="43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70"/>
      <c r="J72" s="60"/>
      <c r="K72" s="60"/>
      <c r="L72" s="43"/>
    </row>
    <row r="73" spans="2:12" s="1" customFormat="1" ht="24.95" customHeight="1">
      <c r="B73" s="38"/>
      <c r="C73" s="23" t="s">
        <v>139</v>
      </c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6.5" customHeight="1">
      <c r="B76" s="38"/>
      <c r="C76" s="39"/>
      <c r="D76" s="39"/>
      <c r="E76" s="171" t="str">
        <f>E7</f>
        <v>Hala Klimeška - III. etapa</v>
      </c>
      <c r="F76" s="32"/>
      <c r="G76" s="32"/>
      <c r="H76" s="32"/>
      <c r="I76" s="143"/>
      <c r="J76" s="39"/>
      <c r="K76" s="39"/>
      <c r="L76" s="43"/>
    </row>
    <row r="77" spans="2:12" s="1" customFormat="1" ht="12" customHeight="1">
      <c r="B77" s="38"/>
      <c r="C77" s="32" t="s">
        <v>108</v>
      </c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6.5" customHeight="1">
      <c r="B78" s="38"/>
      <c r="C78" s="39"/>
      <c r="D78" s="39"/>
      <c r="E78" s="64" t="str">
        <f>E9</f>
        <v>D05 - ÚT</v>
      </c>
      <c r="F78" s="39"/>
      <c r="G78" s="39"/>
      <c r="H78" s="39"/>
      <c r="I78" s="143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20</v>
      </c>
      <c r="D80" s="39"/>
      <c r="E80" s="39"/>
      <c r="F80" s="27" t="str">
        <f>F12</f>
        <v>Kutná Hora</v>
      </c>
      <c r="G80" s="39"/>
      <c r="H80" s="39"/>
      <c r="I80" s="145" t="s">
        <v>22</v>
      </c>
      <c r="J80" s="67" t="str">
        <f>IF(J12="","",J12)</f>
        <v>17. 6. 2018</v>
      </c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3.65" customHeight="1">
      <c r="B82" s="38"/>
      <c r="C82" s="32" t="s">
        <v>24</v>
      </c>
      <c r="D82" s="39"/>
      <c r="E82" s="39"/>
      <c r="F82" s="27" t="str">
        <f>E15</f>
        <v xml:space="preserve"> </v>
      </c>
      <c r="G82" s="39"/>
      <c r="H82" s="39"/>
      <c r="I82" s="145" t="s">
        <v>29</v>
      </c>
      <c r="J82" s="36" t="str">
        <f>E21</f>
        <v xml:space="preserve"> </v>
      </c>
      <c r="K82" s="39"/>
      <c r="L82" s="43"/>
    </row>
    <row r="83" spans="2:12" s="1" customFormat="1" ht="13.65" customHeight="1">
      <c r="B83" s="38"/>
      <c r="C83" s="32" t="s">
        <v>27</v>
      </c>
      <c r="D83" s="39"/>
      <c r="E83" s="39"/>
      <c r="F83" s="27" t="str">
        <f>IF(E18="","",E18)</f>
        <v>Vyplň údaj</v>
      </c>
      <c r="G83" s="39"/>
      <c r="H83" s="39"/>
      <c r="I83" s="145" t="s">
        <v>31</v>
      </c>
      <c r="J83" s="36" t="str">
        <f>E24</f>
        <v xml:space="preserve"> </v>
      </c>
      <c r="K83" s="39"/>
      <c r="L83" s="43"/>
    </row>
    <row r="84" spans="2:12" s="1" customFormat="1" ht="10.3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20" s="10" customFormat="1" ht="29.25" customHeight="1">
      <c r="B85" s="190"/>
      <c r="C85" s="191" t="s">
        <v>140</v>
      </c>
      <c r="D85" s="192" t="s">
        <v>52</v>
      </c>
      <c r="E85" s="192" t="s">
        <v>48</v>
      </c>
      <c r="F85" s="192" t="s">
        <v>49</v>
      </c>
      <c r="G85" s="192" t="s">
        <v>141</v>
      </c>
      <c r="H85" s="192" t="s">
        <v>142</v>
      </c>
      <c r="I85" s="193" t="s">
        <v>143</v>
      </c>
      <c r="J85" s="192" t="s">
        <v>113</v>
      </c>
      <c r="K85" s="194" t="s">
        <v>144</v>
      </c>
      <c r="L85" s="195"/>
      <c r="M85" s="88" t="s">
        <v>1</v>
      </c>
      <c r="N85" s="89" t="s">
        <v>37</v>
      </c>
      <c r="O85" s="89" t="s">
        <v>145</v>
      </c>
      <c r="P85" s="89" t="s">
        <v>146</v>
      </c>
      <c r="Q85" s="89" t="s">
        <v>147</v>
      </c>
      <c r="R85" s="89" t="s">
        <v>148</v>
      </c>
      <c r="S85" s="89" t="s">
        <v>149</v>
      </c>
      <c r="T85" s="90" t="s">
        <v>150</v>
      </c>
    </row>
    <row r="86" spans="2:63" s="1" customFormat="1" ht="22.8" customHeight="1">
      <c r="B86" s="38"/>
      <c r="C86" s="95" t="s">
        <v>151</v>
      </c>
      <c r="D86" s="39"/>
      <c r="E86" s="39"/>
      <c r="F86" s="39"/>
      <c r="G86" s="39"/>
      <c r="H86" s="39"/>
      <c r="I86" s="143"/>
      <c r="J86" s="196">
        <f>BK86</f>
        <v>0</v>
      </c>
      <c r="K86" s="39"/>
      <c r="L86" s="43"/>
      <c r="M86" s="91"/>
      <c r="N86" s="92"/>
      <c r="O86" s="92"/>
      <c r="P86" s="197">
        <f>P87</f>
        <v>0</v>
      </c>
      <c r="Q86" s="92"/>
      <c r="R86" s="197">
        <f>R87</f>
        <v>0</v>
      </c>
      <c r="S86" s="92"/>
      <c r="T86" s="198">
        <f>T87</f>
        <v>0.7428200000000001</v>
      </c>
      <c r="AT86" s="17" t="s">
        <v>66</v>
      </c>
      <c r="AU86" s="17" t="s">
        <v>115</v>
      </c>
      <c r="BK86" s="199">
        <f>BK87</f>
        <v>0</v>
      </c>
    </row>
    <row r="87" spans="2:63" s="11" customFormat="1" ht="25.9" customHeight="1">
      <c r="B87" s="200"/>
      <c r="C87" s="201"/>
      <c r="D87" s="202" t="s">
        <v>66</v>
      </c>
      <c r="E87" s="203" t="s">
        <v>610</v>
      </c>
      <c r="F87" s="203" t="s">
        <v>611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P88+P94+P96+P99</f>
        <v>0</v>
      </c>
      <c r="Q87" s="208"/>
      <c r="R87" s="209">
        <f>R88+R94+R96+R99</f>
        <v>0</v>
      </c>
      <c r="S87" s="208"/>
      <c r="T87" s="210">
        <f>T88+T94+T96+T99</f>
        <v>0.7428200000000001</v>
      </c>
      <c r="AR87" s="211" t="s">
        <v>77</v>
      </c>
      <c r="AT87" s="212" t="s">
        <v>66</v>
      </c>
      <c r="AU87" s="212" t="s">
        <v>67</v>
      </c>
      <c r="AY87" s="211" t="s">
        <v>154</v>
      </c>
      <c r="BK87" s="213">
        <f>BK88+BK94+BK96+BK99</f>
        <v>0</v>
      </c>
    </row>
    <row r="88" spans="2:63" s="11" customFormat="1" ht="22.8" customHeight="1">
      <c r="B88" s="200"/>
      <c r="C88" s="201"/>
      <c r="D88" s="202" t="s">
        <v>66</v>
      </c>
      <c r="E88" s="214" t="s">
        <v>660</v>
      </c>
      <c r="F88" s="214" t="s">
        <v>966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P89+P92</f>
        <v>0</v>
      </c>
      <c r="Q88" s="208"/>
      <c r="R88" s="209">
        <f>R89+R92</f>
        <v>0</v>
      </c>
      <c r="S88" s="208"/>
      <c r="T88" s="210">
        <f>T89+T92</f>
        <v>0.11428</v>
      </c>
      <c r="AR88" s="211" t="s">
        <v>75</v>
      </c>
      <c r="AT88" s="212" t="s">
        <v>66</v>
      </c>
      <c r="AU88" s="212" t="s">
        <v>75</v>
      </c>
      <c r="AY88" s="211" t="s">
        <v>154</v>
      </c>
      <c r="BK88" s="213">
        <f>BK89+BK92</f>
        <v>0</v>
      </c>
    </row>
    <row r="89" spans="2:63" s="11" customFormat="1" ht="20.85" customHeight="1">
      <c r="B89" s="200"/>
      <c r="C89" s="201"/>
      <c r="D89" s="202" t="s">
        <v>66</v>
      </c>
      <c r="E89" s="214" t="s">
        <v>967</v>
      </c>
      <c r="F89" s="214" t="s">
        <v>968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SUM(P90:P91)</f>
        <v>0</v>
      </c>
      <c r="Q89" s="208"/>
      <c r="R89" s="209">
        <f>SUM(R90:R91)</f>
        <v>0</v>
      </c>
      <c r="S89" s="208"/>
      <c r="T89" s="210">
        <f>SUM(T90:T91)</f>
        <v>0.08571000000000001</v>
      </c>
      <c r="AR89" s="211" t="s">
        <v>77</v>
      </c>
      <c r="AT89" s="212" t="s">
        <v>66</v>
      </c>
      <c r="AU89" s="212" t="s">
        <v>77</v>
      </c>
      <c r="AY89" s="211" t="s">
        <v>154</v>
      </c>
      <c r="BK89" s="213">
        <f>SUM(BK90:BK91)</f>
        <v>0</v>
      </c>
    </row>
    <row r="90" spans="2:65" s="1" customFormat="1" ht="16.5" customHeight="1">
      <c r="B90" s="38"/>
      <c r="C90" s="216" t="s">
        <v>75</v>
      </c>
      <c r="D90" s="216" t="s">
        <v>156</v>
      </c>
      <c r="E90" s="217" t="s">
        <v>969</v>
      </c>
      <c r="F90" s="218" t="s">
        <v>970</v>
      </c>
      <c r="G90" s="219" t="s">
        <v>279</v>
      </c>
      <c r="H90" s="220">
        <v>1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38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0.02857</v>
      </c>
      <c r="T90" s="226">
        <f>S90*H90</f>
        <v>0.02857</v>
      </c>
      <c r="AR90" s="17" t="s">
        <v>249</v>
      </c>
      <c r="AT90" s="17" t="s">
        <v>156</v>
      </c>
      <c r="AU90" s="17" t="s">
        <v>167</v>
      </c>
      <c r="AY90" s="17" t="s">
        <v>154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75</v>
      </c>
      <c r="BK90" s="227">
        <f>ROUND(I90*H90,2)</f>
        <v>0</v>
      </c>
      <c r="BL90" s="17" t="s">
        <v>249</v>
      </c>
      <c r="BM90" s="17" t="s">
        <v>971</v>
      </c>
    </row>
    <row r="91" spans="2:65" s="1" customFormat="1" ht="16.5" customHeight="1">
      <c r="B91" s="38"/>
      <c r="C91" s="216" t="s">
        <v>77</v>
      </c>
      <c r="D91" s="216" t="s">
        <v>156</v>
      </c>
      <c r="E91" s="217" t="s">
        <v>972</v>
      </c>
      <c r="F91" s="218" t="s">
        <v>973</v>
      </c>
      <c r="G91" s="219" t="s">
        <v>279</v>
      </c>
      <c r="H91" s="220">
        <v>2</v>
      </c>
      <c r="I91" s="221"/>
      <c r="J91" s="222">
        <f>ROUND(I91*H91,2)</f>
        <v>0</v>
      </c>
      <c r="K91" s="218" t="s">
        <v>1</v>
      </c>
      <c r="L91" s="43"/>
      <c r="M91" s="223" t="s">
        <v>1</v>
      </c>
      <c r="N91" s="224" t="s">
        <v>38</v>
      </c>
      <c r="O91" s="79"/>
      <c r="P91" s="225">
        <f>O91*H91</f>
        <v>0</v>
      </c>
      <c r="Q91" s="225">
        <v>0</v>
      </c>
      <c r="R91" s="225">
        <f>Q91*H91</f>
        <v>0</v>
      </c>
      <c r="S91" s="225">
        <v>0.02857</v>
      </c>
      <c r="T91" s="226">
        <f>S91*H91</f>
        <v>0.05714</v>
      </c>
      <c r="AR91" s="17" t="s">
        <v>249</v>
      </c>
      <c r="AT91" s="17" t="s">
        <v>156</v>
      </c>
      <c r="AU91" s="17" t="s">
        <v>167</v>
      </c>
      <c r="AY91" s="17" t="s">
        <v>154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7" t="s">
        <v>75</v>
      </c>
      <c r="BK91" s="227">
        <f>ROUND(I91*H91,2)</f>
        <v>0</v>
      </c>
      <c r="BL91" s="17" t="s">
        <v>249</v>
      </c>
      <c r="BM91" s="17" t="s">
        <v>974</v>
      </c>
    </row>
    <row r="92" spans="2:63" s="11" customFormat="1" ht="20.85" customHeight="1">
      <c r="B92" s="200"/>
      <c r="C92" s="201"/>
      <c r="D92" s="202" t="s">
        <v>66</v>
      </c>
      <c r="E92" s="214" t="s">
        <v>975</v>
      </c>
      <c r="F92" s="214" t="s">
        <v>976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P93</f>
        <v>0</v>
      </c>
      <c r="Q92" s="208"/>
      <c r="R92" s="209">
        <f>R93</f>
        <v>0</v>
      </c>
      <c r="S92" s="208"/>
      <c r="T92" s="210">
        <f>T93</f>
        <v>0.02857</v>
      </c>
      <c r="AR92" s="211" t="s">
        <v>77</v>
      </c>
      <c r="AT92" s="212" t="s">
        <v>66</v>
      </c>
      <c r="AU92" s="212" t="s">
        <v>77</v>
      </c>
      <c r="AY92" s="211" t="s">
        <v>154</v>
      </c>
      <c r="BK92" s="213">
        <f>BK93</f>
        <v>0</v>
      </c>
    </row>
    <row r="93" spans="2:65" s="1" customFormat="1" ht="16.5" customHeight="1">
      <c r="B93" s="38"/>
      <c r="C93" s="216" t="s">
        <v>167</v>
      </c>
      <c r="D93" s="216" t="s">
        <v>156</v>
      </c>
      <c r="E93" s="217" t="s">
        <v>977</v>
      </c>
      <c r="F93" s="218" t="s">
        <v>978</v>
      </c>
      <c r="G93" s="219" t="s">
        <v>279</v>
      </c>
      <c r="H93" s="220">
        <v>1</v>
      </c>
      <c r="I93" s="221"/>
      <c r="J93" s="222">
        <f>ROUND(I93*H93,2)</f>
        <v>0</v>
      </c>
      <c r="K93" s="218" t="s">
        <v>1</v>
      </c>
      <c r="L93" s="43"/>
      <c r="M93" s="223" t="s">
        <v>1</v>
      </c>
      <c r="N93" s="224" t="s">
        <v>38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0.02857</v>
      </c>
      <c r="T93" s="226">
        <f>S93*H93</f>
        <v>0.02857</v>
      </c>
      <c r="AR93" s="17" t="s">
        <v>249</v>
      </c>
      <c r="AT93" s="17" t="s">
        <v>156</v>
      </c>
      <c r="AU93" s="17" t="s">
        <v>167</v>
      </c>
      <c r="AY93" s="17" t="s">
        <v>154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249</v>
      </c>
      <c r="BM93" s="17" t="s">
        <v>979</v>
      </c>
    </row>
    <row r="94" spans="2:63" s="11" customFormat="1" ht="22.8" customHeight="1">
      <c r="B94" s="200"/>
      <c r="C94" s="201"/>
      <c r="D94" s="202" t="s">
        <v>66</v>
      </c>
      <c r="E94" s="214" t="s">
        <v>668</v>
      </c>
      <c r="F94" s="214" t="s">
        <v>980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0.17142000000000002</v>
      </c>
      <c r="AR94" s="211" t="s">
        <v>77</v>
      </c>
      <c r="AT94" s="212" t="s">
        <v>66</v>
      </c>
      <c r="AU94" s="212" t="s">
        <v>75</v>
      </c>
      <c r="AY94" s="211" t="s">
        <v>154</v>
      </c>
      <c r="BK94" s="213">
        <f>BK95</f>
        <v>0</v>
      </c>
    </row>
    <row r="95" spans="2:65" s="1" customFormat="1" ht="16.5" customHeight="1">
      <c r="B95" s="38"/>
      <c r="C95" s="216" t="s">
        <v>161</v>
      </c>
      <c r="D95" s="216" t="s">
        <v>156</v>
      </c>
      <c r="E95" s="217" t="s">
        <v>981</v>
      </c>
      <c r="F95" s="218" t="s">
        <v>982</v>
      </c>
      <c r="G95" s="219" t="s">
        <v>279</v>
      </c>
      <c r="H95" s="220">
        <v>6</v>
      </c>
      <c r="I95" s="221"/>
      <c r="J95" s="222">
        <f>ROUND(I95*H95,2)</f>
        <v>0</v>
      </c>
      <c r="K95" s="218" t="s">
        <v>1</v>
      </c>
      <c r="L95" s="43"/>
      <c r="M95" s="223" t="s">
        <v>1</v>
      </c>
      <c r="N95" s="224" t="s">
        <v>38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0.02857</v>
      </c>
      <c r="T95" s="226">
        <f>S95*H95</f>
        <v>0.17142000000000002</v>
      </c>
      <c r="AR95" s="17" t="s">
        <v>249</v>
      </c>
      <c r="AT95" s="17" t="s">
        <v>156</v>
      </c>
      <c r="AU95" s="17" t="s">
        <v>77</v>
      </c>
      <c r="AY95" s="17" t="s">
        <v>154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249</v>
      </c>
      <c r="BM95" s="17" t="s">
        <v>983</v>
      </c>
    </row>
    <row r="96" spans="2:63" s="11" customFormat="1" ht="22.8" customHeight="1">
      <c r="B96" s="200"/>
      <c r="C96" s="201"/>
      <c r="D96" s="202" t="s">
        <v>66</v>
      </c>
      <c r="E96" s="214" t="s">
        <v>673</v>
      </c>
      <c r="F96" s="214" t="s">
        <v>984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SUM(P97:P98)</f>
        <v>0</v>
      </c>
      <c r="Q96" s="208"/>
      <c r="R96" s="209">
        <f>SUM(R97:R98)</f>
        <v>0</v>
      </c>
      <c r="S96" s="208"/>
      <c r="T96" s="210">
        <f>SUM(T97:T98)</f>
        <v>0.34284000000000003</v>
      </c>
      <c r="AR96" s="211" t="s">
        <v>77</v>
      </c>
      <c r="AT96" s="212" t="s">
        <v>66</v>
      </c>
      <c r="AU96" s="212" t="s">
        <v>75</v>
      </c>
      <c r="AY96" s="211" t="s">
        <v>154</v>
      </c>
      <c r="BK96" s="213">
        <f>SUM(BK97:BK98)</f>
        <v>0</v>
      </c>
    </row>
    <row r="97" spans="2:65" s="1" customFormat="1" ht="16.5" customHeight="1">
      <c r="B97" s="38"/>
      <c r="C97" s="216" t="s">
        <v>179</v>
      </c>
      <c r="D97" s="216" t="s">
        <v>156</v>
      </c>
      <c r="E97" s="217" t="s">
        <v>985</v>
      </c>
      <c r="F97" s="218" t="s">
        <v>986</v>
      </c>
      <c r="G97" s="219" t="s">
        <v>279</v>
      </c>
      <c r="H97" s="220">
        <v>6</v>
      </c>
      <c r="I97" s="221"/>
      <c r="J97" s="222">
        <f>ROUND(I97*H97,2)</f>
        <v>0</v>
      </c>
      <c r="K97" s="218" t="s">
        <v>1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0.02857</v>
      </c>
      <c r="T97" s="226">
        <f>S97*H97</f>
        <v>0.17142000000000002</v>
      </c>
      <c r="AR97" s="17" t="s">
        <v>249</v>
      </c>
      <c r="AT97" s="17" t="s">
        <v>156</v>
      </c>
      <c r="AU97" s="17" t="s">
        <v>77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249</v>
      </c>
      <c r="BM97" s="17" t="s">
        <v>987</v>
      </c>
    </row>
    <row r="98" spans="2:65" s="1" customFormat="1" ht="16.5" customHeight="1">
      <c r="B98" s="38"/>
      <c r="C98" s="216" t="s">
        <v>184</v>
      </c>
      <c r="D98" s="216" t="s">
        <v>156</v>
      </c>
      <c r="E98" s="217" t="s">
        <v>988</v>
      </c>
      <c r="F98" s="218" t="s">
        <v>989</v>
      </c>
      <c r="G98" s="219" t="s">
        <v>279</v>
      </c>
      <c r="H98" s="220">
        <v>6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38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0.02857</v>
      </c>
      <c r="T98" s="226">
        <f>S98*H98</f>
        <v>0.17142000000000002</v>
      </c>
      <c r="AR98" s="17" t="s">
        <v>249</v>
      </c>
      <c r="AT98" s="17" t="s">
        <v>156</v>
      </c>
      <c r="AU98" s="17" t="s">
        <v>77</v>
      </c>
      <c r="AY98" s="17" t="s">
        <v>154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249</v>
      </c>
      <c r="BM98" s="17" t="s">
        <v>990</v>
      </c>
    </row>
    <row r="99" spans="2:63" s="11" customFormat="1" ht="22.8" customHeight="1">
      <c r="B99" s="200"/>
      <c r="C99" s="201"/>
      <c r="D99" s="202" t="s">
        <v>66</v>
      </c>
      <c r="E99" s="214" t="s">
        <v>679</v>
      </c>
      <c r="F99" s="214" t="s">
        <v>991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SUM(P100:P102)</f>
        <v>0</v>
      </c>
      <c r="Q99" s="208"/>
      <c r="R99" s="209">
        <f>SUM(R100:R102)</f>
        <v>0</v>
      </c>
      <c r="S99" s="208"/>
      <c r="T99" s="210">
        <f>SUM(T100:T102)</f>
        <v>0.11428</v>
      </c>
      <c r="AR99" s="211" t="s">
        <v>77</v>
      </c>
      <c r="AT99" s="212" t="s">
        <v>66</v>
      </c>
      <c r="AU99" s="212" t="s">
        <v>75</v>
      </c>
      <c r="AY99" s="211" t="s">
        <v>154</v>
      </c>
      <c r="BK99" s="213">
        <f>SUM(BK100:BK102)</f>
        <v>0</v>
      </c>
    </row>
    <row r="100" spans="2:65" s="1" customFormat="1" ht="16.5" customHeight="1">
      <c r="B100" s="38"/>
      <c r="C100" s="216" t="s">
        <v>188</v>
      </c>
      <c r="D100" s="216" t="s">
        <v>156</v>
      </c>
      <c r="E100" s="217" t="s">
        <v>992</v>
      </c>
      <c r="F100" s="218" t="s">
        <v>993</v>
      </c>
      <c r="G100" s="219" t="s">
        <v>279</v>
      </c>
      <c r="H100" s="220">
        <v>2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0.02857</v>
      </c>
      <c r="T100" s="226">
        <f>S100*H100</f>
        <v>0.05714</v>
      </c>
      <c r="AR100" s="17" t="s">
        <v>249</v>
      </c>
      <c r="AT100" s="17" t="s">
        <v>156</v>
      </c>
      <c r="AU100" s="17" t="s">
        <v>77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249</v>
      </c>
      <c r="BM100" s="17" t="s">
        <v>994</v>
      </c>
    </row>
    <row r="101" spans="2:65" s="1" customFormat="1" ht="16.5" customHeight="1">
      <c r="B101" s="38"/>
      <c r="C101" s="216" t="s">
        <v>193</v>
      </c>
      <c r="D101" s="216" t="s">
        <v>156</v>
      </c>
      <c r="E101" s="217" t="s">
        <v>995</v>
      </c>
      <c r="F101" s="218" t="s">
        <v>996</v>
      </c>
      <c r="G101" s="219" t="s">
        <v>279</v>
      </c>
      <c r="H101" s="220">
        <v>1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38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0.02857</v>
      </c>
      <c r="T101" s="226">
        <f>S101*H101</f>
        <v>0.02857</v>
      </c>
      <c r="AR101" s="17" t="s">
        <v>249</v>
      </c>
      <c r="AT101" s="17" t="s">
        <v>156</v>
      </c>
      <c r="AU101" s="17" t="s">
        <v>77</v>
      </c>
      <c r="AY101" s="17" t="s">
        <v>154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249</v>
      </c>
      <c r="BM101" s="17" t="s">
        <v>997</v>
      </c>
    </row>
    <row r="102" spans="2:65" s="1" customFormat="1" ht="16.5" customHeight="1">
      <c r="B102" s="38"/>
      <c r="C102" s="216" t="s">
        <v>200</v>
      </c>
      <c r="D102" s="216" t="s">
        <v>156</v>
      </c>
      <c r="E102" s="217" t="s">
        <v>998</v>
      </c>
      <c r="F102" s="218" t="s">
        <v>999</v>
      </c>
      <c r="G102" s="219" t="s">
        <v>279</v>
      </c>
      <c r="H102" s="220">
        <v>1</v>
      </c>
      <c r="I102" s="221"/>
      <c r="J102" s="222">
        <f>ROUND(I102*H102,2)</f>
        <v>0</v>
      </c>
      <c r="K102" s="218" t="s">
        <v>1</v>
      </c>
      <c r="L102" s="43"/>
      <c r="M102" s="285" t="s">
        <v>1</v>
      </c>
      <c r="N102" s="286" t="s">
        <v>38</v>
      </c>
      <c r="O102" s="287"/>
      <c r="P102" s="288">
        <f>O102*H102</f>
        <v>0</v>
      </c>
      <c r="Q102" s="288">
        <v>0</v>
      </c>
      <c r="R102" s="288">
        <f>Q102*H102</f>
        <v>0</v>
      </c>
      <c r="S102" s="288">
        <v>0.02857</v>
      </c>
      <c r="T102" s="289">
        <f>S102*H102</f>
        <v>0.02857</v>
      </c>
      <c r="AR102" s="17" t="s">
        <v>249</v>
      </c>
      <c r="AT102" s="17" t="s">
        <v>156</v>
      </c>
      <c r="AU102" s="17" t="s">
        <v>77</v>
      </c>
      <c r="AY102" s="17" t="s">
        <v>154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249</v>
      </c>
      <c r="BM102" s="17" t="s">
        <v>1000</v>
      </c>
    </row>
    <row r="103" spans="2:12" s="1" customFormat="1" ht="6.95" customHeight="1">
      <c r="B103" s="57"/>
      <c r="C103" s="58"/>
      <c r="D103" s="58"/>
      <c r="E103" s="58"/>
      <c r="F103" s="58"/>
      <c r="G103" s="58"/>
      <c r="H103" s="58"/>
      <c r="I103" s="167"/>
      <c r="J103" s="58"/>
      <c r="K103" s="58"/>
      <c r="L103" s="43"/>
    </row>
  </sheetData>
  <sheetProtection password="CC35" sheet="1" objects="1" scenarios="1" formatColumns="0" formatRows="0" autoFilter="0"/>
  <autoFilter ref="C85:K10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1001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914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ROUND((SUM(BE82:BE150)),2)</f>
        <v>0</v>
      </c>
      <c r="I33" s="156">
        <v>0.21</v>
      </c>
      <c r="J33" s="155">
        <f>ROUND(((SUM(BE82:BE150))*I33),2)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ROUND((SUM(BF82:BF150)),2)</f>
        <v>0</v>
      </c>
      <c r="I34" s="156">
        <v>0.15</v>
      </c>
      <c r="J34" s="155">
        <f>ROUND(((SUM(BF82:BF150))*I34),2)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ROUND((SUM(BG82:BG150)),2)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ROUND((SUM(BH82:BH150)),2)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ROUND((SUM(BI82:BI150)),2)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D06 - VZT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Kutná Hora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J82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125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</row>
    <row r="61" spans="2:12" s="9" customFormat="1" ht="19.9" customHeight="1">
      <c r="B61" s="184"/>
      <c r="C61" s="122"/>
      <c r="D61" s="185" t="s">
        <v>1002</v>
      </c>
      <c r="E61" s="186"/>
      <c r="F61" s="186"/>
      <c r="G61" s="186"/>
      <c r="H61" s="186"/>
      <c r="I61" s="187"/>
      <c r="J61" s="188">
        <f>J84</f>
        <v>0</v>
      </c>
      <c r="K61" s="122"/>
      <c r="L61" s="189"/>
    </row>
    <row r="62" spans="2:12" s="9" customFormat="1" ht="19.9" customHeight="1">
      <c r="B62" s="184"/>
      <c r="C62" s="122"/>
      <c r="D62" s="185" t="s">
        <v>1003</v>
      </c>
      <c r="E62" s="186"/>
      <c r="F62" s="186"/>
      <c r="G62" s="186"/>
      <c r="H62" s="186"/>
      <c r="I62" s="187"/>
      <c r="J62" s="188">
        <f>J142</f>
        <v>0</v>
      </c>
      <c r="K62" s="122"/>
      <c r="L62" s="189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43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67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70"/>
      <c r="J68" s="60"/>
      <c r="K68" s="60"/>
      <c r="L68" s="43"/>
    </row>
    <row r="69" spans="2:12" s="1" customFormat="1" ht="24.95" customHeight="1">
      <c r="B69" s="38"/>
      <c r="C69" s="23" t="s">
        <v>139</v>
      </c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2" customHeight="1">
      <c r="B71" s="38"/>
      <c r="C71" s="32" t="s">
        <v>16</v>
      </c>
      <c r="D71" s="39"/>
      <c r="E71" s="39"/>
      <c r="F71" s="39"/>
      <c r="G71" s="39"/>
      <c r="H71" s="39"/>
      <c r="I71" s="143"/>
      <c r="J71" s="39"/>
      <c r="K71" s="39"/>
      <c r="L71" s="43"/>
    </row>
    <row r="72" spans="2:12" s="1" customFormat="1" ht="16.5" customHeight="1">
      <c r="B72" s="38"/>
      <c r="C72" s="39"/>
      <c r="D72" s="39"/>
      <c r="E72" s="171" t="str">
        <f>E7</f>
        <v>Hala Klimeška - III. etapa</v>
      </c>
      <c r="F72" s="32"/>
      <c r="G72" s="32"/>
      <c r="H72" s="32"/>
      <c r="I72" s="143"/>
      <c r="J72" s="39"/>
      <c r="K72" s="39"/>
      <c r="L72" s="43"/>
    </row>
    <row r="73" spans="2:12" s="1" customFormat="1" ht="12" customHeight="1">
      <c r="B73" s="38"/>
      <c r="C73" s="32" t="s">
        <v>108</v>
      </c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D06 - VZT</v>
      </c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20</v>
      </c>
      <c r="D76" s="39"/>
      <c r="E76" s="39"/>
      <c r="F76" s="27" t="str">
        <f>F12</f>
        <v>Kutná Hora</v>
      </c>
      <c r="G76" s="39"/>
      <c r="H76" s="39"/>
      <c r="I76" s="145" t="s">
        <v>22</v>
      </c>
      <c r="J76" s="67" t="str">
        <f>IF(J12="","",J12)</f>
        <v>17. 6. 2018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3.65" customHeight="1">
      <c r="B78" s="38"/>
      <c r="C78" s="32" t="s">
        <v>24</v>
      </c>
      <c r="D78" s="39"/>
      <c r="E78" s="39"/>
      <c r="F78" s="27" t="str">
        <f>E15</f>
        <v xml:space="preserve"> </v>
      </c>
      <c r="G78" s="39"/>
      <c r="H78" s="39"/>
      <c r="I78" s="145" t="s">
        <v>29</v>
      </c>
      <c r="J78" s="36" t="str">
        <f>E21</f>
        <v xml:space="preserve"> </v>
      </c>
      <c r="K78" s="39"/>
      <c r="L78" s="43"/>
    </row>
    <row r="79" spans="2:12" s="1" customFormat="1" ht="13.65" customHeight="1">
      <c r="B79" s="38"/>
      <c r="C79" s="32" t="s">
        <v>27</v>
      </c>
      <c r="D79" s="39"/>
      <c r="E79" s="39"/>
      <c r="F79" s="27" t="str">
        <f>IF(E18="","",E18)</f>
        <v>Vyplň údaj</v>
      </c>
      <c r="G79" s="39"/>
      <c r="H79" s="39"/>
      <c r="I79" s="145" t="s">
        <v>31</v>
      </c>
      <c r="J79" s="36" t="str">
        <f>E24</f>
        <v xml:space="preserve"> 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20" s="10" customFormat="1" ht="29.25" customHeight="1">
      <c r="B81" s="190"/>
      <c r="C81" s="191" t="s">
        <v>140</v>
      </c>
      <c r="D81" s="192" t="s">
        <v>52</v>
      </c>
      <c r="E81" s="192" t="s">
        <v>48</v>
      </c>
      <c r="F81" s="192" t="s">
        <v>49</v>
      </c>
      <c r="G81" s="192" t="s">
        <v>141</v>
      </c>
      <c r="H81" s="192" t="s">
        <v>142</v>
      </c>
      <c r="I81" s="193" t="s">
        <v>143</v>
      </c>
      <c r="J81" s="192" t="s">
        <v>113</v>
      </c>
      <c r="K81" s="194" t="s">
        <v>144</v>
      </c>
      <c r="L81" s="195"/>
      <c r="M81" s="88" t="s">
        <v>1</v>
      </c>
      <c r="N81" s="89" t="s">
        <v>37</v>
      </c>
      <c r="O81" s="89" t="s">
        <v>145</v>
      </c>
      <c r="P81" s="89" t="s">
        <v>146</v>
      </c>
      <c r="Q81" s="89" t="s">
        <v>147</v>
      </c>
      <c r="R81" s="89" t="s">
        <v>148</v>
      </c>
      <c r="S81" s="89" t="s">
        <v>149</v>
      </c>
      <c r="T81" s="90" t="s">
        <v>150</v>
      </c>
    </row>
    <row r="82" spans="2:63" s="1" customFormat="1" ht="22.8" customHeight="1">
      <c r="B82" s="38"/>
      <c r="C82" s="95" t="s">
        <v>151</v>
      </c>
      <c r="D82" s="39"/>
      <c r="E82" s="39"/>
      <c r="F82" s="39"/>
      <c r="G82" s="39"/>
      <c r="H82" s="39"/>
      <c r="I82" s="143"/>
      <c r="J82" s="196">
        <f>BK82</f>
        <v>0</v>
      </c>
      <c r="K82" s="39"/>
      <c r="L82" s="43"/>
      <c r="M82" s="91"/>
      <c r="N82" s="92"/>
      <c r="O82" s="92"/>
      <c r="P82" s="197">
        <f>P83</f>
        <v>0</v>
      </c>
      <c r="Q82" s="92"/>
      <c r="R82" s="197">
        <f>R83</f>
        <v>0</v>
      </c>
      <c r="S82" s="92"/>
      <c r="T82" s="198">
        <f>T83</f>
        <v>0</v>
      </c>
      <c r="AT82" s="17" t="s">
        <v>66</v>
      </c>
      <c r="AU82" s="17" t="s">
        <v>115</v>
      </c>
      <c r="BK82" s="199">
        <f>BK83</f>
        <v>0</v>
      </c>
    </row>
    <row r="83" spans="2:63" s="11" customFormat="1" ht="25.9" customHeight="1">
      <c r="B83" s="200"/>
      <c r="C83" s="201"/>
      <c r="D83" s="202" t="s">
        <v>66</v>
      </c>
      <c r="E83" s="203" t="s">
        <v>610</v>
      </c>
      <c r="F83" s="203" t="s">
        <v>611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P84+P142</f>
        <v>0</v>
      </c>
      <c r="Q83" s="208"/>
      <c r="R83" s="209">
        <f>R84+R142</f>
        <v>0</v>
      </c>
      <c r="S83" s="208"/>
      <c r="T83" s="210">
        <f>T84+T142</f>
        <v>0</v>
      </c>
      <c r="AR83" s="211" t="s">
        <v>77</v>
      </c>
      <c r="AT83" s="212" t="s">
        <v>66</v>
      </c>
      <c r="AU83" s="212" t="s">
        <v>67</v>
      </c>
      <c r="AY83" s="211" t="s">
        <v>154</v>
      </c>
      <c r="BK83" s="213">
        <f>BK84+BK142</f>
        <v>0</v>
      </c>
    </row>
    <row r="84" spans="2:63" s="11" customFormat="1" ht="22.8" customHeight="1">
      <c r="B84" s="200"/>
      <c r="C84" s="201"/>
      <c r="D84" s="202" t="s">
        <v>66</v>
      </c>
      <c r="E84" s="214" t="s">
        <v>1004</v>
      </c>
      <c r="F84" s="214" t="s">
        <v>1005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SUM(P85:P141)</f>
        <v>0</v>
      </c>
      <c r="Q84" s="208"/>
      <c r="R84" s="209">
        <f>SUM(R85:R141)</f>
        <v>0</v>
      </c>
      <c r="S84" s="208"/>
      <c r="T84" s="210">
        <f>SUM(T85:T141)</f>
        <v>0</v>
      </c>
      <c r="AR84" s="211" t="s">
        <v>77</v>
      </c>
      <c r="AT84" s="212" t="s">
        <v>66</v>
      </c>
      <c r="AU84" s="212" t="s">
        <v>75</v>
      </c>
      <c r="AY84" s="211" t="s">
        <v>154</v>
      </c>
      <c r="BK84" s="213">
        <f>SUM(BK85:BK141)</f>
        <v>0</v>
      </c>
    </row>
    <row r="85" spans="2:65" s="1" customFormat="1" ht="22.5" customHeight="1">
      <c r="B85" s="38"/>
      <c r="C85" s="216" t="s">
        <v>207</v>
      </c>
      <c r="D85" s="216" t="s">
        <v>156</v>
      </c>
      <c r="E85" s="217" t="s">
        <v>1006</v>
      </c>
      <c r="F85" s="218" t="s">
        <v>1007</v>
      </c>
      <c r="G85" s="219" t="s">
        <v>927</v>
      </c>
      <c r="H85" s="220">
        <v>1</v>
      </c>
      <c r="I85" s="221"/>
      <c r="J85" s="222">
        <f>ROUND(I85*H85,2)</f>
        <v>0</v>
      </c>
      <c r="K85" s="218" t="s">
        <v>1</v>
      </c>
      <c r="L85" s="43"/>
      <c r="M85" s="223" t="s">
        <v>1</v>
      </c>
      <c r="N85" s="224" t="s">
        <v>38</v>
      </c>
      <c r="O85" s="79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17" t="s">
        <v>249</v>
      </c>
      <c r="AT85" s="17" t="s">
        <v>156</v>
      </c>
      <c r="AU85" s="17" t="s">
        <v>77</v>
      </c>
      <c r="AY85" s="17" t="s">
        <v>154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75</v>
      </c>
      <c r="BK85" s="227">
        <f>ROUND(I85*H85,2)</f>
        <v>0</v>
      </c>
      <c r="BL85" s="17" t="s">
        <v>249</v>
      </c>
      <c r="BM85" s="17" t="s">
        <v>1008</v>
      </c>
    </row>
    <row r="86" spans="2:51" s="12" customFormat="1" ht="12">
      <c r="B86" s="228"/>
      <c r="C86" s="229"/>
      <c r="D86" s="230" t="s">
        <v>172</v>
      </c>
      <c r="E86" s="231" t="s">
        <v>1</v>
      </c>
      <c r="F86" s="232" t="s">
        <v>1009</v>
      </c>
      <c r="G86" s="229"/>
      <c r="H86" s="231" t="s">
        <v>1</v>
      </c>
      <c r="I86" s="233"/>
      <c r="J86" s="229"/>
      <c r="K86" s="229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172</v>
      </c>
      <c r="AU86" s="238" t="s">
        <v>77</v>
      </c>
      <c r="AV86" s="12" t="s">
        <v>75</v>
      </c>
      <c r="AW86" s="12" t="s">
        <v>30</v>
      </c>
      <c r="AX86" s="12" t="s">
        <v>67</v>
      </c>
      <c r="AY86" s="238" t="s">
        <v>154</v>
      </c>
    </row>
    <row r="87" spans="2:51" s="12" customFormat="1" ht="12">
      <c r="B87" s="228"/>
      <c r="C87" s="229"/>
      <c r="D87" s="230" t="s">
        <v>172</v>
      </c>
      <c r="E87" s="231" t="s">
        <v>1</v>
      </c>
      <c r="F87" s="232" t="s">
        <v>1010</v>
      </c>
      <c r="G87" s="229"/>
      <c r="H87" s="231" t="s">
        <v>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172</v>
      </c>
      <c r="AU87" s="238" t="s">
        <v>77</v>
      </c>
      <c r="AV87" s="12" t="s">
        <v>75</v>
      </c>
      <c r="AW87" s="12" t="s">
        <v>30</v>
      </c>
      <c r="AX87" s="12" t="s">
        <v>67</v>
      </c>
      <c r="AY87" s="238" t="s">
        <v>154</v>
      </c>
    </row>
    <row r="88" spans="2:51" s="12" customFormat="1" ht="12">
      <c r="B88" s="228"/>
      <c r="C88" s="229"/>
      <c r="D88" s="230" t="s">
        <v>172</v>
      </c>
      <c r="E88" s="231" t="s">
        <v>1</v>
      </c>
      <c r="F88" s="232" t="s">
        <v>1011</v>
      </c>
      <c r="G88" s="229"/>
      <c r="H88" s="231" t="s">
        <v>1</v>
      </c>
      <c r="I88" s="233"/>
      <c r="J88" s="229"/>
      <c r="K88" s="229"/>
      <c r="L88" s="234"/>
      <c r="M88" s="235"/>
      <c r="N88" s="236"/>
      <c r="O88" s="236"/>
      <c r="P88" s="236"/>
      <c r="Q88" s="236"/>
      <c r="R88" s="236"/>
      <c r="S88" s="236"/>
      <c r="T88" s="237"/>
      <c r="AT88" s="238" t="s">
        <v>172</v>
      </c>
      <c r="AU88" s="238" t="s">
        <v>77</v>
      </c>
      <c r="AV88" s="12" t="s">
        <v>75</v>
      </c>
      <c r="AW88" s="12" t="s">
        <v>30</v>
      </c>
      <c r="AX88" s="12" t="s">
        <v>67</v>
      </c>
      <c r="AY88" s="238" t="s">
        <v>154</v>
      </c>
    </row>
    <row r="89" spans="2:51" s="12" customFormat="1" ht="12">
      <c r="B89" s="228"/>
      <c r="C89" s="229"/>
      <c r="D89" s="230" t="s">
        <v>172</v>
      </c>
      <c r="E89" s="231" t="s">
        <v>1</v>
      </c>
      <c r="F89" s="232" t="s">
        <v>1012</v>
      </c>
      <c r="G89" s="229"/>
      <c r="H89" s="231" t="s">
        <v>1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172</v>
      </c>
      <c r="AU89" s="238" t="s">
        <v>77</v>
      </c>
      <c r="AV89" s="12" t="s">
        <v>75</v>
      </c>
      <c r="AW89" s="12" t="s">
        <v>30</v>
      </c>
      <c r="AX89" s="12" t="s">
        <v>67</v>
      </c>
      <c r="AY89" s="238" t="s">
        <v>154</v>
      </c>
    </row>
    <row r="90" spans="2:51" s="12" customFormat="1" ht="12">
      <c r="B90" s="228"/>
      <c r="C90" s="229"/>
      <c r="D90" s="230" t="s">
        <v>172</v>
      </c>
      <c r="E90" s="231" t="s">
        <v>1</v>
      </c>
      <c r="F90" s="232" t="s">
        <v>1013</v>
      </c>
      <c r="G90" s="229"/>
      <c r="H90" s="231" t="s">
        <v>1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172</v>
      </c>
      <c r="AU90" s="238" t="s">
        <v>77</v>
      </c>
      <c r="AV90" s="12" t="s">
        <v>75</v>
      </c>
      <c r="AW90" s="12" t="s">
        <v>30</v>
      </c>
      <c r="AX90" s="12" t="s">
        <v>67</v>
      </c>
      <c r="AY90" s="238" t="s">
        <v>154</v>
      </c>
    </row>
    <row r="91" spans="2:51" s="12" customFormat="1" ht="12">
      <c r="B91" s="228"/>
      <c r="C91" s="229"/>
      <c r="D91" s="230" t="s">
        <v>172</v>
      </c>
      <c r="E91" s="231" t="s">
        <v>1</v>
      </c>
      <c r="F91" s="232" t="s">
        <v>1014</v>
      </c>
      <c r="G91" s="229"/>
      <c r="H91" s="231" t="s">
        <v>1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172</v>
      </c>
      <c r="AU91" s="238" t="s">
        <v>77</v>
      </c>
      <c r="AV91" s="12" t="s">
        <v>75</v>
      </c>
      <c r="AW91" s="12" t="s">
        <v>30</v>
      </c>
      <c r="AX91" s="12" t="s">
        <v>67</v>
      </c>
      <c r="AY91" s="238" t="s">
        <v>154</v>
      </c>
    </row>
    <row r="92" spans="2:51" s="12" customFormat="1" ht="12">
      <c r="B92" s="228"/>
      <c r="C92" s="229"/>
      <c r="D92" s="230" t="s">
        <v>172</v>
      </c>
      <c r="E92" s="231" t="s">
        <v>1</v>
      </c>
      <c r="F92" s="232" t="s">
        <v>1015</v>
      </c>
      <c r="G92" s="229"/>
      <c r="H92" s="231" t="s">
        <v>1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172</v>
      </c>
      <c r="AU92" s="238" t="s">
        <v>77</v>
      </c>
      <c r="AV92" s="12" t="s">
        <v>75</v>
      </c>
      <c r="AW92" s="12" t="s">
        <v>30</v>
      </c>
      <c r="AX92" s="12" t="s">
        <v>67</v>
      </c>
      <c r="AY92" s="238" t="s">
        <v>154</v>
      </c>
    </row>
    <row r="93" spans="2:51" s="12" customFormat="1" ht="12">
      <c r="B93" s="228"/>
      <c r="C93" s="229"/>
      <c r="D93" s="230" t="s">
        <v>172</v>
      </c>
      <c r="E93" s="231" t="s">
        <v>1</v>
      </c>
      <c r="F93" s="232" t="s">
        <v>1016</v>
      </c>
      <c r="G93" s="229"/>
      <c r="H93" s="231" t="s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172</v>
      </c>
      <c r="AU93" s="238" t="s">
        <v>77</v>
      </c>
      <c r="AV93" s="12" t="s">
        <v>75</v>
      </c>
      <c r="AW93" s="12" t="s">
        <v>30</v>
      </c>
      <c r="AX93" s="12" t="s">
        <v>67</v>
      </c>
      <c r="AY93" s="238" t="s">
        <v>154</v>
      </c>
    </row>
    <row r="94" spans="2:51" s="12" customFormat="1" ht="12">
      <c r="B94" s="228"/>
      <c r="C94" s="229"/>
      <c r="D94" s="230" t="s">
        <v>172</v>
      </c>
      <c r="E94" s="231" t="s">
        <v>1</v>
      </c>
      <c r="F94" s="232" t="s">
        <v>1017</v>
      </c>
      <c r="G94" s="229"/>
      <c r="H94" s="231" t="s">
        <v>1</v>
      </c>
      <c r="I94" s="233"/>
      <c r="J94" s="229"/>
      <c r="K94" s="229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172</v>
      </c>
      <c r="AU94" s="238" t="s">
        <v>77</v>
      </c>
      <c r="AV94" s="12" t="s">
        <v>75</v>
      </c>
      <c r="AW94" s="12" t="s">
        <v>30</v>
      </c>
      <c r="AX94" s="12" t="s">
        <v>67</v>
      </c>
      <c r="AY94" s="238" t="s">
        <v>154</v>
      </c>
    </row>
    <row r="95" spans="2:51" s="12" customFormat="1" ht="12">
      <c r="B95" s="228"/>
      <c r="C95" s="229"/>
      <c r="D95" s="230" t="s">
        <v>172</v>
      </c>
      <c r="E95" s="231" t="s">
        <v>1</v>
      </c>
      <c r="F95" s="232" t="s">
        <v>1018</v>
      </c>
      <c r="G95" s="229"/>
      <c r="H95" s="231" t="s">
        <v>1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172</v>
      </c>
      <c r="AU95" s="238" t="s">
        <v>77</v>
      </c>
      <c r="AV95" s="12" t="s">
        <v>75</v>
      </c>
      <c r="AW95" s="12" t="s">
        <v>30</v>
      </c>
      <c r="AX95" s="12" t="s">
        <v>67</v>
      </c>
      <c r="AY95" s="238" t="s">
        <v>154</v>
      </c>
    </row>
    <row r="96" spans="2:51" s="12" customFormat="1" ht="12">
      <c r="B96" s="228"/>
      <c r="C96" s="229"/>
      <c r="D96" s="230" t="s">
        <v>172</v>
      </c>
      <c r="E96" s="231" t="s">
        <v>1</v>
      </c>
      <c r="F96" s="232" t="s">
        <v>1019</v>
      </c>
      <c r="G96" s="229"/>
      <c r="H96" s="231" t="s">
        <v>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172</v>
      </c>
      <c r="AU96" s="238" t="s">
        <v>77</v>
      </c>
      <c r="AV96" s="12" t="s">
        <v>75</v>
      </c>
      <c r="AW96" s="12" t="s">
        <v>30</v>
      </c>
      <c r="AX96" s="12" t="s">
        <v>67</v>
      </c>
      <c r="AY96" s="238" t="s">
        <v>154</v>
      </c>
    </row>
    <row r="97" spans="2:51" s="12" customFormat="1" ht="12">
      <c r="B97" s="228"/>
      <c r="C97" s="229"/>
      <c r="D97" s="230" t="s">
        <v>172</v>
      </c>
      <c r="E97" s="231" t="s">
        <v>1</v>
      </c>
      <c r="F97" s="232" t="s">
        <v>1020</v>
      </c>
      <c r="G97" s="229"/>
      <c r="H97" s="231" t="s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172</v>
      </c>
      <c r="AU97" s="238" t="s">
        <v>77</v>
      </c>
      <c r="AV97" s="12" t="s">
        <v>75</v>
      </c>
      <c r="AW97" s="12" t="s">
        <v>30</v>
      </c>
      <c r="AX97" s="12" t="s">
        <v>67</v>
      </c>
      <c r="AY97" s="238" t="s">
        <v>154</v>
      </c>
    </row>
    <row r="98" spans="2:51" s="12" customFormat="1" ht="12">
      <c r="B98" s="228"/>
      <c r="C98" s="229"/>
      <c r="D98" s="230" t="s">
        <v>172</v>
      </c>
      <c r="E98" s="231" t="s">
        <v>1</v>
      </c>
      <c r="F98" s="232" t="s">
        <v>1021</v>
      </c>
      <c r="G98" s="229"/>
      <c r="H98" s="231" t="s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172</v>
      </c>
      <c r="AU98" s="238" t="s">
        <v>77</v>
      </c>
      <c r="AV98" s="12" t="s">
        <v>75</v>
      </c>
      <c r="AW98" s="12" t="s">
        <v>30</v>
      </c>
      <c r="AX98" s="12" t="s">
        <v>67</v>
      </c>
      <c r="AY98" s="238" t="s">
        <v>154</v>
      </c>
    </row>
    <row r="99" spans="2:51" s="12" customFormat="1" ht="12">
      <c r="B99" s="228"/>
      <c r="C99" s="229"/>
      <c r="D99" s="230" t="s">
        <v>172</v>
      </c>
      <c r="E99" s="231" t="s">
        <v>1</v>
      </c>
      <c r="F99" s="232" t="s">
        <v>1022</v>
      </c>
      <c r="G99" s="229"/>
      <c r="H99" s="231" t="s">
        <v>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172</v>
      </c>
      <c r="AU99" s="238" t="s">
        <v>77</v>
      </c>
      <c r="AV99" s="12" t="s">
        <v>75</v>
      </c>
      <c r="AW99" s="12" t="s">
        <v>30</v>
      </c>
      <c r="AX99" s="12" t="s">
        <v>67</v>
      </c>
      <c r="AY99" s="238" t="s">
        <v>154</v>
      </c>
    </row>
    <row r="100" spans="2:51" s="12" customFormat="1" ht="12">
      <c r="B100" s="228"/>
      <c r="C100" s="229"/>
      <c r="D100" s="230" t="s">
        <v>172</v>
      </c>
      <c r="E100" s="231" t="s">
        <v>1</v>
      </c>
      <c r="F100" s="232" t="s">
        <v>1023</v>
      </c>
      <c r="G100" s="229"/>
      <c r="H100" s="231" t="s">
        <v>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172</v>
      </c>
      <c r="AU100" s="238" t="s">
        <v>77</v>
      </c>
      <c r="AV100" s="12" t="s">
        <v>75</v>
      </c>
      <c r="AW100" s="12" t="s">
        <v>30</v>
      </c>
      <c r="AX100" s="12" t="s">
        <v>67</v>
      </c>
      <c r="AY100" s="238" t="s">
        <v>154</v>
      </c>
    </row>
    <row r="101" spans="2:51" s="12" customFormat="1" ht="12">
      <c r="B101" s="228"/>
      <c r="C101" s="229"/>
      <c r="D101" s="230" t="s">
        <v>172</v>
      </c>
      <c r="E101" s="231" t="s">
        <v>1</v>
      </c>
      <c r="F101" s="232" t="s">
        <v>1024</v>
      </c>
      <c r="G101" s="229"/>
      <c r="H101" s="231" t="s">
        <v>1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172</v>
      </c>
      <c r="AU101" s="238" t="s">
        <v>77</v>
      </c>
      <c r="AV101" s="12" t="s">
        <v>75</v>
      </c>
      <c r="AW101" s="12" t="s">
        <v>30</v>
      </c>
      <c r="AX101" s="12" t="s">
        <v>67</v>
      </c>
      <c r="AY101" s="238" t="s">
        <v>154</v>
      </c>
    </row>
    <row r="102" spans="2:51" s="12" customFormat="1" ht="12">
      <c r="B102" s="228"/>
      <c r="C102" s="229"/>
      <c r="D102" s="230" t="s">
        <v>172</v>
      </c>
      <c r="E102" s="231" t="s">
        <v>1</v>
      </c>
      <c r="F102" s="232" t="s">
        <v>1025</v>
      </c>
      <c r="G102" s="229"/>
      <c r="H102" s="231" t="s">
        <v>1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172</v>
      </c>
      <c r="AU102" s="238" t="s">
        <v>77</v>
      </c>
      <c r="AV102" s="12" t="s">
        <v>75</v>
      </c>
      <c r="AW102" s="12" t="s">
        <v>30</v>
      </c>
      <c r="AX102" s="12" t="s">
        <v>67</v>
      </c>
      <c r="AY102" s="238" t="s">
        <v>154</v>
      </c>
    </row>
    <row r="103" spans="2:51" s="12" customFormat="1" ht="12">
      <c r="B103" s="228"/>
      <c r="C103" s="229"/>
      <c r="D103" s="230" t="s">
        <v>172</v>
      </c>
      <c r="E103" s="231" t="s">
        <v>1</v>
      </c>
      <c r="F103" s="232" t="s">
        <v>1023</v>
      </c>
      <c r="G103" s="229"/>
      <c r="H103" s="231" t="s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172</v>
      </c>
      <c r="AU103" s="238" t="s">
        <v>77</v>
      </c>
      <c r="AV103" s="12" t="s">
        <v>75</v>
      </c>
      <c r="AW103" s="12" t="s">
        <v>30</v>
      </c>
      <c r="AX103" s="12" t="s">
        <v>67</v>
      </c>
      <c r="AY103" s="238" t="s">
        <v>154</v>
      </c>
    </row>
    <row r="104" spans="2:51" s="12" customFormat="1" ht="12">
      <c r="B104" s="228"/>
      <c r="C104" s="229"/>
      <c r="D104" s="230" t="s">
        <v>172</v>
      </c>
      <c r="E104" s="231" t="s">
        <v>1</v>
      </c>
      <c r="F104" s="232" t="s">
        <v>1024</v>
      </c>
      <c r="G104" s="229"/>
      <c r="H104" s="231" t="s">
        <v>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172</v>
      </c>
      <c r="AU104" s="238" t="s">
        <v>77</v>
      </c>
      <c r="AV104" s="12" t="s">
        <v>75</v>
      </c>
      <c r="AW104" s="12" t="s">
        <v>30</v>
      </c>
      <c r="AX104" s="12" t="s">
        <v>67</v>
      </c>
      <c r="AY104" s="238" t="s">
        <v>154</v>
      </c>
    </row>
    <row r="105" spans="2:51" s="12" customFormat="1" ht="12">
      <c r="B105" s="228"/>
      <c r="C105" s="229"/>
      <c r="D105" s="230" t="s">
        <v>172</v>
      </c>
      <c r="E105" s="231" t="s">
        <v>1</v>
      </c>
      <c r="F105" s="232" t="s">
        <v>1026</v>
      </c>
      <c r="G105" s="229"/>
      <c r="H105" s="231" t="s">
        <v>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172</v>
      </c>
      <c r="AU105" s="238" t="s">
        <v>77</v>
      </c>
      <c r="AV105" s="12" t="s">
        <v>75</v>
      </c>
      <c r="AW105" s="12" t="s">
        <v>30</v>
      </c>
      <c r="AX105" s="12" t="s">
        <v>67</v>
      </c>
      <c r="AY105" s="238" t="s">
        <v>154</v>
      </c>
    </row>
    <row r="106" spans="2:51" s="12" customFormat="1" ht="12">
      <c r="B106" s="228"/>
      <c r="C106" s="229"/>
      <c r="D106" s="230" t="s">
        <v>172</v>
      </c>
      <c r="E106" s="231" t="s">
        <v>1</v>
      </c>
      <c r="F106" s="232" t="s">
        <v>1014</v>
      </c>
      <c r="G106" s="229"/>
      <c r="H106" s="231" t="s">
        <v>1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172</v>
      </c>
      <c r="AU106" s="238" t="s">
        <v>77</v>
      </c>
      <c r="AV106" s="12" t="s">
        <v>75</v>
      </c>
      <c r="AW106" s="12" t="s">
        <v>30</v>
      </c>
      <c r="AX106" s="12" t="s">
        <v>67</v>
      </c>
      <c r="AY106" s="238" t="s">
        <v>154</v>
      </c>
    </row>
    <row r="107" spans="2:51" s="12" customFormat="1" ht="12">
      <c r="B107" s="228"/>
      <c r="C107" s="229"/>
      <c r="D107" s="230" t="s">
        <v>172</v>
      </c>
      <c r="E107" s="231" t="s">
        <v>1</v>
      </c>
      <c r="F107" s="232" t="s">
        <v>1018</v>
      </c>
      <c r="G107" s="229"/>
      <c r="H107" s="231" t="s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172</v>
      </c>
      <c r="AU107" s="238" t="s">
        <v>77</v>
      </c>
      <c r="AV107" s="12" t="s">
        <v>75</v>
      </c>
      <c r="AW107" s="12" t="s">
        <v>30</v>
      </c>
      <c r="AX107" s="12" t="s">
        <v>67</v>
      </c>
      <c r="AY107" s="238" t="s">
        <v>154</v>
      </c>
    </row>
    <row r="108" spans="2:51" s="12" customFormat="1" ht="12">
      <c r="B108" s="228"/>
      <c r="C108" s="229"/>
      <c r="D108" s="230" t="s">
        <v>172</v>
      </c>
      <c r="E108" s="231" t="s">
        <v>1</v>
      </c>
      <c r="F108" s="232" t="s">
        <v>1027</v>
      </c>
      <c r="G108" s="229"/>
      <c r="H108" s="231" t="s">
        <v>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172</v>
      </c>
      <c r="AU108" s="238" t="s">
        <v>77</v>
      </c>
      <c r="AV108" s="12" t="s">
        <v>75</v>
      </c>
      <c r="AW108" s="12" t="s">
        <v>30</v>
      </c>
      <c r="AX108" s="12" t="s">
        <v>67</v>
      </c>
      <c r="AY108" s="238" t="s">
        <v>154</v>
      </c>
    </row>
    <row r="109" spans="2:51" s="12" customFormat="1" ht="12">
      <c r="B109" s="228"/>
      <c r="C109" s="229"/>
      <c r="D109" s="230" t="s">
        <v>172</v>
      </c>
      <c r="E109" s="231" t="s">
        <v>1</v>
      </c>
      <c r="F109" s="232" t="s">
        <v>1020</v>
      </c>
      <c r="G109" s="229"/>
      <c r="H109" s="231" t="s">
        <v>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172</v>
      </c>
      <c r="AU109" s="238" t="s">
        <v>77</v>
      </c>
      <c r="AV109" s="12" t="s">
        <v>75</v>
      </c>
      <c r="AW109" s="12" t="s">
        <v>30</v>
      </c>
      <c r="AX109" s="12" t="s">
        <v>67</v>
      </c>
      <c r="AY109" s="238" t="s">
        <v>154</v>
      </c>
    </row>
    <row r="110" spans="2:51" s="12" customFormat="1" ht="12">
      <c r="B110" s="228"/>
      <c r="C110" s="229"/>
      <c r="D110" s="230" t="s">
        <v>172</v>
      </c>
      <c r="E110" s="231" t="s">
        <v>1</v>
      </c>
      <c r="F110" s="232" t="s">
        <v>1021</v>
      </c>
      <c r="G110" s="229"/>
      <c r="H110" s="231" t="s">
        <v>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172</v>
      </c>
      <c r="AU110" s="238" t="s">
        <v>77</v>
      </c>
      <c r="AV110" s="12" t="s">
        <v>75</v>
      </c>
      <c r="AW110" s="12" t="s">
        <v>30</v>
      </c>
      <c r="AX110" s="12" t="s">
        <v>67</v>
      </c>
      <c r="AY110" s="238" t="s">
        <v>154</v>
      </c>
    </row>
    <row r="111" spans="2:51" s="12" customFormat="1" ht="12">
      <c r="B111" s="228"/>
      <c r="C111" s="229"/>
      <c r="D111" s="230" t="s">
        <v>172</v>
      </c>
      <c r="E111" s="231" t="s">
        <v>1</v>
      </c>
      <c r="F111" s="232" t="s">
        <v>1022</v>
      </c>
      <c r="G111" s="229"/>
      <c r="H111" s="231" t="s">
        <v>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172</v>
      </c>
      <c r="AU111" s="238" t="s">
        <v>77</v>
      </c>
      <c r="AV111" s="12" t="s">
        <v>75</v>
      </c>
      <c r="AW111" s="12" t="s">
        <v>30</v>
      </c>
      <c r="AX111" s="12" t="s">
        <v>67</v>
      </c>
      <c r="AY111" s="238" t="s">
        <v>154</v>
      </c>
    </row>
    <row r="112" spans="2:51" s="12" customFormat="1" ht="12">
      <c r="B112" s="228"/>
      <c r="C112" s="229"/>
      <c r="D112" s="230" t="s">
        <v>172</v>
      </c>
      <c r="E112" s="231" t="s">
        <v>1</v>
      </c>
      <c r="F112" s="232" t="s">
        <v>1028</v>
      </c>
      <c r="G112" s="229"/>
      <c r="H112" s="231" t="s">
        <v>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172</v>
      </c>
      <c r="AU112" s="238" t="s">
        <v>77</v>
      </c>
      <c r="AV112" s="12" t="s">
        <v>75</v>
      </c>
      <c r="AW112" s="12" t="s">
        <v>30</v>
      </c>
      <c r="AX112" s="12" t="s">
        <v>67</v>
      </c>
      <c r="AY112" s="238" t="s">
        <v>154</v>
      </c>
    </row>
    <row r="113" spans="2:51" s="12" customFormat="1" ht="12">
      <c r="B113" s="228"/>
      <c r="C113" s="229"/>
      <c r="D113" s="230" t="s">
        <v>172</v>
      </c>
      <c r="E113" s="231" t="s">
        <v>1</v>
      </c>
      <c r="F113" s="232" t="s">
        <v>1029</v>
      </c>
      <c r="G113" s="229"/>
      <c r="H113" s="231" t="s">
        <v>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172</v>
      </c>
      <c r="AU113" s="238" t="s">
        <v>77</v>
      </c>
      <c r="AV113" s="12" t="s">
        <v>75</v>
      </c>
      <c r="AW113" s="12" t="s">
        <v>30</v>
      </c>
      <c r="AX113" s="12" t="s">
        <v>67</v>
      </c>
      <c r="AY113" s="238" t="s">
        <v>154</v>
      </c>
    </row>
    <row r="114" spans="2:51" s="12" customFormat="1" ht="12">
      <c r="B114" s="228"/>
      <c r="C114" s="229"/>
      <c r="D114" s="230" t="s">
        <v>172</v>
      </c>
      <c r="E114" s="231" t="s">
        <v>1</v>
      </c>
      <c r="F114" s="232" t="s">
        <v>1030</v>
      </c>
      <c r="G114" s="229"/>
      <c r="H114" s="231" t="s">
        <v>1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172</v>
      </c>
      <c r="AU114" s="238" t="s">
        <v>77</v>
      </c>
      <c r="AV114" s="12" t="s">
        <v>75</v>
      </c>
      <c r="AW114" s="12" t="s">
        <v>30</v>
      </c>
      <c r="AX114" s="12" t="s">
        <v>67</v>
      </c>
      <c r="AY114" s="238" t="s">
        <v>154</v>
      </c>
    </row>
    <row r="115" spans="2:51" s="12" customFormat="1" ht="12">
      <c r="B115" s="228"/>
      <c r="C115" s="229"/>
      <c r="D115" s="230" t="s">
        <v>172</v>
      </c>
      <c r="E115" s="231" t="s">
        <v>1</v>
      </c>
      <c r="F115" s="232" t="s">
        <v>1031</v>
      </c>
      <c r="G115" s="229"/>
      <c r="H115" s="231" t="s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172</v>
      </c>
      <c r="AU115" s="238" t="s">
        <v>77</v>
      </c>
      <c r="AV115" s="12" t="s">
        <v>75</v>
      </c>
      <c r="AW115" s="12" t="s">
        <v>30</v>
      </c>
      <c r="AX115" s="12" t="s">
        <v>67</v>
      </c>
      <c r="AY115" s="238" t="s">
        <v>154</v>
      </c>
    </row>
    <row r="116" spans="2:51" s="12" customFormat="1" ht="12">
      <c r="B116" s="228"/>
      <c r="C116" s="229"/>
      <c r="D116" s="230" t="s">
        <v>172</v>
      </c>
      <c r="E116" s="231" t="s">
        <v>1</v>
      </c>
      <c r="F116" s="232" t="s">
        <v>1032</v>
      </c>
      <c r="G116" s="229"/>
      <c r="H116" s="231" t="s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172</v>
      </c>
      <c r="AU116" s="238" t="s">
        <v>77</v>
      </c>
      <c r="AV116" s="12" t="s">
        <v>75</v>
      </c>
      <c r="AW116" s="12" t="s">
        <v>30</v>
      </c>
      <c r="AX116" s="12" t="s">
        <v>67</v>
      </c>
      <c r="AY116" s="238" t="s">
        <v>154</v>
      </c>
    </row>
    <row r="117" spans="2:51" s="12" customFormat="1" ht="12">
      <c r="B117" s="228"/>
      <c r="C117" s="229"/>
      <c r="D117" s="230" t="s">
        <v>172</v>
      </c>
      <c r="E117" s="231" t="s">
        <v>1</v>
      </c>
      <c r="F117" s="232" t="s">
        <v>1033</v>
      </c>
      <c r="G117" s="229"/>
      <c r="H117" s="231" t="s">
        <v>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172</v>
      </c>
      <c r="AU117" s="238" t="s">
        <v>77</v>
      </c>
      <c r="AV117" s="12" t="s">
        <v>75</v>
      </c>
      <c r="AW117" s="12" t="s">
        <v>30</v>
      </c>
      <c r="AX117" s="12" t="s">
        <v>67</v>
      </c>
      <c r="AY117" s="238" t="s">
        <v>154</v>
      </c>
    </row>
    <row r="118" spans="2:51" s="12" customFormat="1" ht="12">
      <c r="B118" s="228"/>
      <c r="C118" s="229"/>
      <c r="D118" s="230" t="s">
        <v>172</v>
      </c>
      <c r="E118" s="231" t="s">
        <v>1</v>
      </c>
      <c r="F118" s="232" t="s">
        <v>1034</v>
      </c>
      <c r="G118" s="229"/>
      <c r="H118" s="231" t="s">
        <v>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172</v>
      </c>
      <c r="AU118" s="238" t="s">
        <v>77</v>
      </c>
      <c r="AV118" s="12" t="s">
        <v>75</v>
      </c>
      <c r="AW118" s="12" t="s">
        <v>30</v>
      </c>
      <c r="AX118" s="12" t="s">
        <v>67</v>
      </c>
      <c r="AY118" s="238" t="s">
        <v>154</v>
      </c>
    </row>
    <row r="119" spans="2:51" s="12" customFormat="1" ht="12">
      <c r="B119" s="228"/>
      <c r="C119" s="229"/>
      <c r="D119" s="230" t="s">
        <v>172</v>
      </c>
      <c r="E119" s="231" t="s">
        <v>1</v>
      </c>
      <c r="F119" s="232" t="s">
        <v>1035</v>
      </c>
      <c r="G119" s="229"/>
      <c r="H119" s="231" t="s">
        <v>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172</v>
      </c>
      <c r="AU119" s="238" t="s">
        <v>77</v>
      </c>
      <c r="AV119" s="12" t="s">
        <v>75</v>
      </c>
      <c r="AW119" s="12" t="s">
        <v>30</v>
      </c>
      <c r="AX119" s="12" t="s">
        <v>67</v>
      </c>
      <c r="AY119" s="238" t="s">
        <v>154</v>
      </c>
    </row>
    <row r="120" spans="2:51" s="12" customFormat="1" ht="12">
      <c r="B120" s="228"/>
      <c r="C120" s="229"/>
      <c r="D120" s="230" t="s">
        <v>172</v>
      </c>
      <c r="E120" s="231" t="s">
        <v>1</v>
      </c>
      <c r="F120" s="232" t="s">
        <v>1033</v>
      </c>
      <c r="G120" s="229"/>
      <c r="H120" s="231" t="s">
        <v>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172</v>
      </c>
      <c r="AU120" s="238" t="s">
        <v>77</v>
      </c>
      <c r="AV120" s="12" t="s">
        <v>75</v>
      </c>
      <c r="AW120" s="12" t="s">
        <v>30</v>
      </c>
      <c r="AX120" s="12" t="s">
        <v>67</v>
      </c>
      <c r="AY120" s="238" t="s">
        <v>154</v>
      </c>
    </row>
    <row r="121" spans="2:51" s="12" customFormat="1" ht="12">
      <c r="B121" s="228"/>
      <c r="C121" s="229"/>
      <c r="D121" s="230" t="s">
        <v>172</v>
      </c>
      <c r="E121" s="231" t="s">
        <v>1</v>
      </c>
      <c r="F121" s="232" t="s">
        <v>1036</v>
      </c>
      <c r="G121" s="229"/>
      <c r="H121" s="231" t="s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172</v>
      </c>
      <c r="AU121" s="238" t="s">
        <v>77</v>
      </c>
      <c r="AV121" s="12" t="s">
        <v>75</v>
      </c>
      <c r="AW121" s="12" t="s">
        <v>30</v>
      </c>
      <c r="AX121" s="12" t="s">
        <v>67</v>
      </c>
      <c r="AY121" s="238" t="s">
        <v>154</v>
      </c>
    </row>
    <row r="122" spans="2:51" s="12" customFormat="1" ht="12">
      <c r="B122" s="228"/>
      <c r="C122" s="229"/>
      <c r="D122" s="230" t="s">
        <v>172</v>
      </c>
      <c r="E122" s="231" t="s">
        <v>1</v>
      </c>
      <c r="F122" s="232" t="s">
        <v>1037</v>
      </c>
      <c r="G122" s="229"/>
      <c r="H122" s="231" t="s">
        <v>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172</v>
      </c>
      <c r="AU122" s="238" t="s">
        <v>77</v>
      </c>
      <c r="AV122" s="12" t="s">
        <v>75</v>
      </c>
      <c r="AW122" s="12" t="s">
        <v>30</v>
      </c>
      <c r="AX122" s="12" t="s">
        <v>67</v>
      </c>
      <c r="AY122" s="238" t="s">
        <v>154</v>
      </c>
    </row>
    <row r="123" spans="2:51" s="13" customFormat="1" ht="12">
      <c r="B123" s="239"/>
      <c r="C123" s="240"/>
      <c r="D123" s="230" t="s">
        <v>172</v>
      </c>
      <c r="E123" s="241" t="s">
        <v>1</v>
      </c>
      <c r="F123" s="242" t="s">
        <v>75</v>
      </c>
      <c r="G123" s="240"/>
      <c r="H123" s="243">
        <v>1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172</v>
      </c>
      <c r="AU123" s="249" t="s">
        <v>77</v>
      </c>
      <c r="AV123" s="13" t="s">
        <v>77</v>
      </c>
      <c r="AW123" s="13" t="s">
        <v>30</v>
      </c>
      <c r="AX123" s="13" t="s">
        <v>67</v>
      </c>
      <c r="AY123" s="249" t="s">
        <v>154</v>
      </c>
    </row>
    <row r="124" spans="2:51" s="14" customFormat="1" ht="12">
      <c r="B124" s="250"/>
      <c r="C124" s="251"/>
      <c r="D124" s="230" t="s">
        <v>172</v>
      </c>
      <c r="E124" s="252" t="s">
        <v>1</v>
      </c>
      <c r="F124" s="253" t="s">
        <v>175</v>
      </c>
      <c r="G124" s="251"/>
      <c r="H124" s="254">
        <v>1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172</v>
      </c>
      <c r="AU124" s="260" t="s">
        <v>77</v>
      </c>
      <c r="AV124" s="14" t="s">
        <v>161</v>
      </c>
      <c r="AW124" s="14" t="s">
        <v>30</v>
      </c>
      <c r="AX124" s="14" t="s">
        <v>75</v>
      </c>
      <c r="AY124" s="260" t="s">
        <v>154</v>
      </c>
    </row>
    <row r="125" spans="2:65" s="1" customFormat="1" ht="16.5" customHeight="1">
      <c r="B125" s="38"/>
      <c r="C125" s="216" t="s">
        <v>219</v>
      </c>
      <c r="D125" s="216" t="s">
        <v>156</v>
      </c>
      <c r="E125" s="217" t="s">
        <v>1038</v>
      </c>
      <c r="F125" s="218" t="s">
        <v>1039</v>
      </c>
      <c r="G125" s="219" t="s">
        <v>1040</v>
      </c>
      <c r="H125" s="220">
        <v>100</v>
      </c>
      <c r="I125" s="221"/>
      <c r="J125" s="222">
        <f>ROUND(I125*H125,2)</f>
        <v>0</v>
      </c>
      <c r="K125" s="218" t="s">
        <v>1</v>
      </c>
      <c r="L125" s="43"/>
      <c r="M125" s="223" t="s">
        <v>1</v>
      </c>
      <c r="N125" s="224" t="s">
        <v>38</v>
      </c>
      <c r="O125" s="7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17" t="s">
        <v>249</v>
      </c>
      <c r="AT125" s="17" t="s">
        <v>156</v>
      </c>
      <c r="AU125" s="17" t="s">
        <v>77</v>
      </c>
      <c r="AY125" s="17" t="s">
        <v>154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7" t="s">
        <v>75</v>
      </c>
      <c r="BK125" s="227">
        <f>ROUND(I125*H125,2)</f>
        <v>0</v>
      </c>
      <c r="BL125" s="17" t="s">
        <v>249</v>
      </c>
      <c r="BM125" s="17" t="s">
        <v>1041</v>
      </c>
    </row>
    <row r="126" spans="2:65" s="1" customFormat="1" ht="16.5" customHeight="1">
      <c r="B126" s="38"/>
      <c r="C126" s="216" t="s">
        <v>223</v>
      </c>
      <c r="D126" s="216" t="s">
        <v>156</v>
      </c>
      <c r="E126" s="217" t="s">
        <v>1042</v>
      </c>
      <c r="F126" s="218" t="s">
        <v>1043</v>
      </c>
      <c r="G126" s="219" t="s">
        <v>159</v>
      </c>
      <c r="H126" s="220">
        <v>16</v>
      </c>
      <c r="I126" s="221"/>
      <c r="J126" s="222">
        <f>ROUND(I126*H126,2)</f>
        <v>0</v>
      </c>
      <c r="K126" s="218" t="s">
        <v>1</v>
      </c>
      <c r="L126" s="43"/>
      <c r="M126" s="223" t="s">
        <v>1</v>
      </c>
      <c r="N126" s="224" t="s">
        <v>38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249</v>
      </c>
      <c r="AT126" s="17" t="s">
        <v>156</v>
      </c>
      <c r="AU126" s="17" t="s">
        <v>77</v>
      </c>
      <c r="AY126" s="17" t="s">
        <v>154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75</v>
      </c>
      <c r="BK126" s="227">
        <f>ROUND(I126*H126,2)</f>
        <v>0</v>
      </c>
      <c r="BL126" s="17" t="s">
        <v>249</v>
      </c>
      <c r="BM126" s="17" t="s">
        <v>1044</v>
      </c>
    </row>
    <row r="127" spans="2:65" s="1" customFormat="1" ht="16.5" customHeight="1">
      <c r="B127" s="38"/>
      <c r="C127" s="216" t="s">
        <v>227</v>
      </c>
      <c r="D127" s="216" t="s">
        <v>156</v>
      </c>
      <c r="E127" s="217" t="s">
        <v>1045</v>
      </c>
      <c r="F127" s="218" t="s">
        <v>1046</v>
      </c>
      <c r="G127" s="219" t="s">
        <v>159</v>
      </c>
      <c r="H127" s="220">
        <v>8</v>
      </c>
      <c r="I127" s="221"/>
      <c r="J127" s="222">
        <f>ROUND(I127*H127,2)</f>
        <v>0</v>
      </c>
      <c r="K127" s="218" t="s">
        <v>1</v>
      </c>
      <c r="L127" s="43"/>
      <c r="M127" s="223" t="s">
        <v>1</v>
      </c>
      <c r="N127" s="224" t="s">
        <v>38</v>
      </c>
      <c r="O127" s="7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7" t="s">
        <v>249</v>
      </c>
      <c r="AT127" s="17" t="s">
        <v>156</v>
      </c>
      <c r="AU127" s="17" t="s">
        <v>77</v>
      </c>
      <c r="AY127" s="17" t="s">
        <v>154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75</v>
      </c>
      <c r="BK127" s="227">
        <f>ROUND(I127*H127,2)</f>
        <v>0</v>
      </c>
      <c r="BL127" s="17" t="s">
        <v>249</v>
      </c>
      <c r="BM127" s="17" t="s">
        <v>1047</v>
      </c>
    </row>
    <row r="128" spans="2:65" s="1" customFormat="1" ht="16.5" customHeight="1">
      <c r="B128" s="38"/>
      <c r="C128" s="216" t="s">
        <v>235</v>
      </c>
      <c r="D128" s="216" t="s">
        <v>156</v>
      </c>
      <c r="E128" s="217" t="s">
        <v>1048</v>
      </c>
      <c r="F128" s="218" t="s">
        <v>1049</v>
      </c>
      <c r="G128" s="219" t="s">
        <v>159</v>
      </c>
      <c r="H128" s="220">
        <v>8</v>
      </c>
      <c r="I128" s="221"/>
      <c r="J128" s="222">
        <f>ROUND(I128*H128,2)</f>
        <v>0</v>
      </c>
      <c r="K128" s="218" t="s">
        <v>1</v>
      </c>
      <c r="L128" s="43"/>
      <c r="M128" s="223" t="s">
        <v>1</v>
      </c>
      <c r="N128" s="224" t="s">
        <v>38</v>
      </c>
      <c r="O128" s="7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7" t="s">
        <v>249</v>
      </c>
      <c r="AT128" s="17" t="s">
        <v>156</v>
      </c>
      <c r="AU128" s="17" t="s">
        <v>77</v>
      </c>
      <c r="AY128" s="17" t="s">
        <v>154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75</v>
      </c>
      <c r="BK128" s="227">
        <f>ROUND(I128*H128,2)</f>
        <v>0</v>
      </c>
      <c r="BL128" s="17" t="s">
        <v>249</v>
      </c>
      <c r="BM128" s="17" t="s">
        <v>1050</v>
      </c>
    </row>
    <row r="129" spans="2:65" s="1" customFormat="1" ht="16.5" customHeight="1">
      <c r="B129" s="38"/>
      <c r="C129" s="216" t="s">
        <v>8</v>
      </c>
      <c r="D129" s="216" t="s">
        <v>156</v>
      </c>
      <c r="E129" s="217" t="s">
        <v>1051</v>
      </c>
      <c r="F129" s="218" t="s">
        <v>1052</v>
      </c>
      <c r="G129" s="219" t="s">
        <v>927</v>
      </c>
      <c r="H129" s="220">
        <v>8</v>
      </c>
      <c r="I129" s="221"/>
      <c r="J129" s="222">
        <f>ROUND(I129*H129,2)</f>
        <v>0</v>
      </c>
      <c r="K129" s="218" t="s">
        <v>1</v>
      </c>
      <c r="L129" s="43"/>
      <c r="M129" s="223" t="s">
        <v>1</v>
      </c>
      <c r="N129" s="224" t="s">
        <v>38</v>
      </c>
      <c r="O129" s="7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7" t="s">
        <v>249</v>
      </c>
      <c r="AT129" s="17" t="s">
        <v>156</v>
      </c>
      <c r="AU129" s="17" t="s">
        <v>77</v>
      </c>
      <c r="AY129" s="17" t="s">
        <v>154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75</v>
      </c>
      <c r="BK129" s="227">
        <f>ROUND(I129*H129,2)</f>
        <v>0</v>
      </c>
      <c r="BL129" s="17" t="s">
        <v>249</v>
      </c>
      <c r="BM129" s="17" t="s">
        <v>1053</v>
      </c>
    </row>
    <row r="130" spans="2:65" s="1" customFormat="1" ht="16.5" customHeight="1">
      <c r="B130" s="38"/>
      <c r="C130" s="216" t="s">
        <v>249</v>
      </c>
      <c r="D130" s="216" t="s">
        <v>156</v>
      </c>
      <c r="E130" s="217" t="s">
        <v>1054</v>
      </c>
      <c r="F130" s="218" t="s">
        <v>1055</v>
      </c>
      <c r="G130" s="219" t="s">
        <v>927</v>
      </c>
      <c r="H130" s="220">
        <v>4</v>
      </c>
      <c r="I130" s="221"/>
      <c r="J130" s="222">
        <f>ROUND(I130*H130,2)</f>
        <v>0</v>
      </c>
      <c r="K130" s="218" t="s">
        <v>1</v>
      </c>
      <c r="L130" s="43"/>
      <c r="M130" s="223" t="s">
        <v>1</v>
      </c>
      <c r="N130" s="224" t="s">
        <v>38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249</v>
      </c>
      <c r="AT130" s="17" t="s">
        <v>156</v>
      </c>
      <c r="AU130" s="17" t="s">
        <v>77</v>
      </c>
      <c r="AY130" s="17" t="s">
        <v>154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75</v>
      </c>
      <c r="BK130" s="227">
        <f>ROUND(I130*H130,2)</f>
        <v>0</v>
      </c>
      <c r="BL130" s="17" t="s">
        <v>249</v>
      </c>
      <c r="BM130" s="17" t="s">
        <v>1056</v>
      </c>
    </row>
    <row r="131" spans="2:65" s="1" customFormat="1" ht="16.5" customHeight="1">
      <c r="B131" s="38"/>
      <c r="C131" s="216" t="s">
        <v>255</v>
      </c>
      <c r="D131" s="216" t="s">
        <v>156</v>
      </c>
      <c r="E131" s="217" t="s">
        <v>1057</v>
      </c>
      <c r="F131" s="218" t="s">
        <v>1058</v>
      </c>
      <c r="G131" s="219" t="s">
        <v>927</v>
      </c>
      <c r="H131" s="220">
        <v>2</v>
      </c>
      <c r="I131" s="221"/>
      <c r="J131" s="222">
        <f>ROUND(I131*H131,2)</f>
        <v>0</v>
      </c>
      <c r="K131" s="218" t="s">
        <v>1</v>
      </c>
      <c r="L131" s="43"/>
      <c r="M131" s="223" t="s">
        <v>1</v>
      </c>
      <c r="N131" s="224" t="s">
        <v>38</v>
      </c>
      <c r="O131" s="7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AR131" s="17" t="s">
        <v>249</v>
      </c>
      <c r="AT131" s="17" t="s">
        <v>156</v>
      </c>
      <c r="AU131" s="17" t="s">
        <v>77</v>
      </c>
      <c r="AY131" s="17" t="s">
        <v>154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7" t="s">
        <v>75</v>
      </c>
      <c r="BK131" s="227">
        <f>ROUND(I131*H131,2)</f>
        <v>0</v>
      </c>
      <c r="BL131" s="17" t="s">
        <v>249</v>
      </c>
      <c r="BM131" s="17" t="s">
        <v>1059</v>
      </c>
    </row>
    <row r="132" spans="2:65" s="1" customFormat="1" ht="16.5" customHeight="1">
      <c r="B132" s="38"/>
      <c r="C132" s="216" t="s">
        <v>259</v>
      </c>
      <c r="D132" s="216" t="s">
        <v>156</v>
      </c>
      <c r="E132" s="217" t="s">
        <v>1060</v>
      </c>
      <c r="F132" s="218" t="s">
        <v>1061</v>
      </c>
      <c r="G132" s="219" t="s">
        <v>927</v>
      </c>
      <c r="H132" s="220">
        <v>2</v>
      </c>
      <c r="I132" s="221"/>
      <c r="J132" s="222">
        <f>ROUND(I132*H132,2)</f>
        <v>0</v>
      </c>
      <c r="K132" s="218" t="s">
        <v>1</v>
      </c>
      <c r="L132" s="43"/>
      <c r="M132" s="223" t="s">
        <v>1</v>
      </c>
      <c r="N132" s="224" t="s">
        <v>38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249</v>
      </c>
      <c r="AT132" s="17" t="s">
        <v>156</v>
      </c>
      <c r="AU132" s="17" t="s">
        <v>77</v>
      </c>
      <c r="AY132" s="17" t="s">
        <v>154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75</v>
      </c>
      <c r="BK132" s="227">
        <f>ROUND(I132*H132,2)</f>
        <v>0</v>
      </c>
      <c r="BL132" s="17" t="s">
        <v>249</v>
      </c>
      <c r="BM132" s="17" t="s">
        <v>1062</v>
      </c>
    </row>
    <row r="133" spans="2:65" s="1" customFormat="1" ht="16.5" customHeight="1">
      <c r="B133" s="38"/>
      <c r="C133" s="216" t="s">
        <v>265</v>
      </c>
      <c r="D133" s="216" t="s">
        <v>156</v>
      </c>
      <c r="E133" s="217" t="s">
        <v>1063</v>
      </c>
      <c r="F133" s="218" t="s">
        <v>1064</v>
      </c>
      <c r="G133" s="219" t="s">
        <v>1040</v>
      </c>
      <c r="H133" s="220">
        <v>21.6</v>
      </c>
      <c r="I133" s="221"/>
      <c r="J133" s="222">
        <f>ROUND(I133*H133,2)</f>
        <v>0</v>
      </c>
      <c r="K133" s="218" t="s">
        <v>1</v>
      </c>
      <c r="L133" s="43"/>
      <c r="M133" s="223" t="s">
        <v>1</v>
      </c>
      <c r="N133" s="224" t="s">
        <v>38</v>
      </c>
      <c r="O133" s="7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17" t="s">
        <v>249</v>
      </c>
      <c r="AT133" s="17" t="s">
        <v>156</v>
      </c>
      <c r="AU133" s="17" t="s">
        <v>77</v>
      </c>
      <c r="AY133" s="17" t="s">
        <v>154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75</v>
      </c>
      <c r="BK133" s="227">
        <f>ROUND(I133*H133,2)</f>
        <v>0</v>
      </c>
      <c r="BL133" s="17" t="s">
        <v>249</v>
      </c>
      <c r="BM133" s="17" t="s">
        <v>1065</v>
      </c>
    </row>
    <row r="134" spans="2:65" s="1" customFormat="1" ht="22.5" customHeight="1">
      <c r="B134" s="38"/>
      <c r="C134" s="216" t="s">
        <v>276</v>
      </c>
      <c r="D134" s="216" t="s">
        <v>156</v>
      </c>
      <c r="E134" s="217" t="s">
        <v>1066</v>
      </c>
      <c r="F134" s="218" t="s">
        <v>1067</v>
      </c>
      <c r="G134" s="219" t="s">
        <v>203</v>
      </c>
      <c r="H134" s="220">
        <v>428</v>
      </c>
      <c r="I134" s="221"/>
      <c r="J134" s="222">
        <f>ROUND(I134*H134,2)</f>
        <v>0</v>
      </c>
      <c r="K134" s="218" t="s">
        <v>1</v>
      </c>
      <c r="L134" s="43"/>
      <c r="M134" s="223" t="s">
        <v>1</v>
      </c>
      <c r="N134" s="224" t="s">
        <v>38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249</v>
      </c>
      <c r="AT134" s="17" t="s">
        <v>156</v>
      </c>
      <c r="AU134" s="17" t="s">
        <v>77</v>
      </c>
      <c r="AY134" s="17" t="s">
        <v>154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75</v>
      </c>
      <c r="BK134" s="227">
        <f>ROUND(I134*H134,2)</f>
        <v>0</v>
      </c>
      <c r="BL134" s="17" t="s">
        <v>249</v>
      </c>
      <c r="BM134" s="17" t="s">
        <v>1068</v>
      </c>
    </row>
    <row r="135" spans="2:65" s="1" customFormat="1" ht="22.5" customHeight="1">
      <c r="B135" s="38"/>
      <c r="C135" s="216" t="s">
        <v>7</v>
      </c>
      <c r="D135" s="216" t="s">
        <v>156</v>
      </c>
      <c r="E135" s="217" t="s">
        <v>1069</v>
      </c>
      <c r="F135" s="218" t="s">
        <v>1070</v>
      </c>
      <c r="G135" s="219" t="s">
        <v>203</v>
      </c>
      <c r="H135" s="220">
        <v>115.4</v>
      </c>
      <c r="I135" s="221"/>
      <c r="J135" s="222">
        <f>ROUND(I135*H135,2)</f>
        <v>0</v>
      </c>
      <c r="K135" s="218" t="s">
        <v>1</v>
      </c>
      <c r="L135" s="43"/>
      <c r="M135" s="223" t="s">
        <v>1</v>
      </c>
      <c r="N135" s="224" t="s">
        <v>38</v>
      </c>
      <c r="O135" s="7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17" t="s">
        <v>249</v>
      </c>
      <c r="AT135" s="17" t="s">
        <v>156</v>
      </c>
      <c r="AU135" s="17" t="s">
        <v>77</v>
      </c>
      <c r="AY135" s="17" t="s">
        <v>154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75</v>
      </c>
      <c r="BK135" s="227">
        <f>ROUND(I135*H135,2)</f>
        <v>0</v>
      </c>
      <c r="BL135" s="17" t="s">
        <v>249</v>
      </c>
      <c r="BM135" s="17" t="s">
        <v>1071</v>
      </c>
    </row>
    <row r="136" spans="2:65" s="1" customFormat="1" ht="22.5" customHeight="1">
      <c r="B136" s="38"/>
      <c r="C136" s="216" t="s">
        <v>285</v>
      </c>
      <c r="D136" s="216" t="s">
        <v>156</v>
      </c>
      <c r="E136" s="217" t="s">
        <v>1072</v>
      </c>
      <c r="F136" s="218" t="s">
        <v>1073</v>
      </c>
      <c r="G136" s="219" t="s">
        <v>1040</v>
      </c>
      <c r="H136" s="220">
        <v>48.9</v>
      </c>
      <c r="I136" s="221"/>
      <c r="J136" s="222">
        <f>ROUND(I136*H136,2)</f>
        <v>0</v>
      </c>
      <c r="K136" s="218" t="s">
        <v>1</v>
      </c>
      <c r="L136" s="43"/>
      <c r="M136" s="223" t="s">
        <v>1</v>
      </c>
      <c r="N136" s="224" t="s">
        <v>38</v>
      </c>
      <c r="O136" s="7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17" t="s">
        <v>249</v>
      </c>
      <c r="AT136" s="17" t="s">
        <v>156</v>
      </c>
      <c r="AU136" s="17" t="s">
        <v>77</v>
      </c>
      <c r="AY136" s="17" t="s">
        <v>154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75</v>
      </c>
      <c r="BK136" s="227">
        <f>ROUND(I136*H136,2)</f>
        <v>0</v>
      </c>
      <c r="BL136" s="17" t="s">
        <v>249</v>
      </c>
      <c r="BM136" s="17" t="s">
        <v>1074</v>
      </c>
    </row>
    <row r="137" spans="2:65" s="1" customFormat="1" ht="22.5" customHeight="1">
      <c r="B137" s="38"/>
      <c r="C137" s="216" t="s">
        <v>289</v>
      </c>
      <c r="D137" s="216" t="s">
        <v>156</v>
      </c>
      <c r="E137" s="217" t="s">
        <v>1075</v>
      </c>
      <c r="F137" s="218" t="s">
        <v>1076</v>
      </c>
      <c r="G137" s="219" t="s">
        <v>1040</v>
      </c>
      <c r="H137" s="220">
        <v>5.8</v>
      </c>
      <c r="I137" s="221"/>
      <c r="J137" s="222">
        <f>ROUND(I137*H137,2)</f>
        <v>0</v>
      </c>
      <c r="K137" s="218" t="s">
        <v>1</v>
      </c>
      <c r="L137" s="43"/>
      <c r="M137" s="223" t="s">
        <v>1</v>
      </c>
      <c r="N137" s="224" t="s">
        <v>38</v>
      </c>
      <c r="O137" s="7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17" t="s">
        <v>249</v>
      </c>
      <c r="AT137" s="17" t="s">
        <v>156</v>
      </c>
      <c r="AU137" s="17" t="s">
        <v>77</v>
      </c>
      <c r="AY137" s="17" t="s">
        <v>154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75</v>
      </c>
      <c r="BK137" s="227">
        <f>ROUND(I137*H137,2)</f>
        <v>0</v>
      </c>
      <c r="BL137" s="17" t="s">
        <v>249</v>
      </c>
      <c r="BM137" s="17" t="s">
        <v>1077</v>
      </c>
    </row>
    <row r="138" spans="2:65" s="1" customFormat="1" ht="22.5" customHeight="1">
      <c r="B138" s="38"/>
      <c r="C138" s="216" t="s">
        <v>293</v>
      </c>
      <c r="D138" s="216" t="s">
        <v>156</v>
      </c>
      <c r="E138" s="217" t="s">
        <v>1078</v>
      </c>
      <c r="F138" s="218" t="s">
        <v>1079</v>
      </c>
      <c r="G138" s="219" t="s">
        <v>203</v>
      </c>
      <c r="H138" s="220">
        <v>249</v>
      </c>
      <c r="I138" s="221"/>
      <c r="J138" s="222">
        <f>ROUND(I138*H138,2)</f>
        <v>0</v>
      </c>
      <c r="K138" s="218" t="s">
        <v>1</v>
      </c>
      <c r="L138" s="43"/>
      <c r="M138" s="223" t="s">
        <v>1</v>
      </c>
      <c r="N138" s="224" t="s">
        <v>38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249</v>
      </c>
      <c r="AT138" s="17" t="s">
        <v>156</v>
      </c>
      <c r="AU138" s="17" t="s">
        <v>77</v>
      </c>
      <c r="AY138" s="17" t="s">
        <v>154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75</v>
      </c>
      <c r="BK138" s="227">
        <f>ROUND(I138*H138,2)</f>
        <v>0</v>
      </c>
      <c r="BL138" s="17" t="s">
        <v>249</v>
      </c>
      <c r="BM138" s="17" t="s">
        <v>1080</v>
      </c>
    </row>
    <row r="139" spans="2:65" s="1" customFormat="1" ht="16.5" customHeight="1">
      <c r="B139" s="38"/>
      <c r="C139" s="216" t="s">
        <v>297</v>
      </c>
      <c r="D139" s="216" t="s">
        <v>156</v>
      </c>
      <c r="E139" s="217" t="s">
        <v>1081</v>
      </c>
      <c r="F139" s="218" t="s">
        <v>1082</v>
      </c>
      <c r="G139" s="219" t="s">
        <v>203</v>
      </c>
      <c r="H139" s="220">
        <v>278</v>
      </c>
      <c r="I139" s="221"/>
      <c r="J139" s="222">
        <f>ROUND(I139*H139,2)</f>
        <v>0</v>
      </c>
      <c r="K139" s="218" t="s">
        <v>1</v>
      </c>
      <c r="L139" s="43"/>
      <c r="M139" s="223" t="s">
        <v>1</v>
      </c>
      <c r="N139" s="224" t="s">
        <v>38</v>
      </c>
      <c r="O139" s="7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7" t="s">
        <v>249</v>
      </c>
      <c r="AT139" s="17" t="s">
        <v>156</v>
      </c>
      <c r="AU139" s="17" t="s">
        <v>77</v>
      </c>
      <c r="AY139" s="17" t="s">
        <v>154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75</v>
      </c>
      <c r="BK139" s="227">
        <f>ROUND(I139*H139,2)</f>
        <v>0</v>
      </c>
      <c r="BL139" s="17" t="s">
        <v>249</v>
      </c>
      <c r="BM139" s="17" t="s">
        <v>1083</v>
      </c>
    </row>
    <row r="140" spans="2:65" s="1" customFormat="1" ht="16.5" customHeight="1">
      <c r="B140" s="38"/>
      <c r="C140" s="216" t="s">
        <v>304</v>
      </c>
      <c r="D140" s="216" t="s">
        <v>156</v>
      </c>
      <c r="E140" s="217" t="s">
        <v>1084</v>
      </c>
      <c r="F140" s="218" t="s">
        <v>1085</v>
      </c>
      <c r="G140" s="219" t="s">
        <v>803</v>
      </c>
      <c r="H140" s="220">
        <v>1866</v>
      </c>
      <c r="I140" s="221"/>
      <c r="J140" s="222">
        <f>ROUND(I140*H140,2)</f>
        <v>0</v>
      </c>
      <c r="K140" s="218" t="s">
        <v>1</v>
      </c>
      <c r="L140" s="43"/>
      <c r="M140" s="223" t="s">
        <v>1</v>
      </c>
      <c r="N140" s="224" t="s">
        <v>38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249</v>
      </c>
      <c r="AT140" s="17" t="s">
        <v>156</v>
      </c>
      <c r="AU140" s="17" t="s">
        <v>77</v>
      </c>
      <c r="AY140" s="17" t="s">
        <v>154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75</v>
      </c>
      <c r="BK140" s="227">
        <f>ROUND(I140*H140,2)</f>
        <v>0</v>
      </c>
      <c r="BL140" s="17" t="s">
        <v>249</v>
      </c>
      <c r="BM140" s="17" t="s">
        <v>1086</v>
      </c>
    </row>
    <row r="141" spans="2:65" s="1" customFormat="1" ht="16.5" customHeight="1">
      <c r="B141" s="38"/>
      <c r="C141" s="216" t="s">
        <v>310</v>
      </c>
      <c r="D141" s="216" t="s">
        <v>156</v>
      </c>
      <c r="E141" s="217" t="s">
        <v>1087</v>
      </c>
      <c r="F141" s="218" t="s">
        <v>1088</v>
      </c>
      <c r="G141" s="219" t="s">
        <v>803</v>
      </c>
      <c r="H141" s="220">
        <v>650</v>
      </c>
      <c r="I141" s="221"/>
      <c r="J141" s="222">
        <f>ROUND(I141*H141,2)</f>
        <v>0</v>
      </c>
      <c r="K141" s="218" t="s">
        <v>1</v>
      </c>
      <c r="L141" s="43"/>
      <c r="M141" s="223" t="s">
        <v>1</v>
      </c>
      <c r="N141" s="224" t="s">
        <v>38</v>
      </c>
      <c r="O141" s="7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17" t="s">
        <v>249</v>
      </c>
      <c r="AT141" s="17" t="s">
        <v>156</v>
      </c>
      <c r="AU141" s="17" t="s">
        <v>77</v>
      </c>
      <c r="AY141" s="17" t="s">
        <v>154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75</v>
      </c>
      <c r="BK141" s="227">
        <f>ROUND(I141*H141,2)</f>
        <v>0</v>
      </c>
      <c r="BL141" s="17" t="s">
        <v>249</v>
      </c>
      <c r="BM141" s="17" t="s">
        <v>1089</v>
      </c>
    </row>
    <row r="142" spans="2:63" s="11" customFormat="1" ht="22.8" customHeight="1">
      <c r="B142" s="200"/>
      <c r="C142" s="201"/>
      <c r="D142" s="202" t="s">
        <v>66</v>
      </c>
      <c r="E142" s="214" t="s">
        <v>1090</v>
      </c>
      <c r="F142" s="214" t="s">
        <v>1091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SUM(P143:P150)</f>
        <v>0</v>
      </c>
      <c r="Q142" s="208"/>
      <c r="R142" s="209">
        <f>SUM(R143:R150)</f>
        <v>0</v>
      </c>
      <c r="S142" s="208"/>
      <c r="T142" s="210">
        <f>SUM(T143:T150)</f>
        <v>0</v>
      </c>
      <c r="AR142" s="211" t="s">
        <v>77</v>
      </c>
      <c r="AT142" s="212" t="s">
        <v>66</v>
      </c>
      <c r="AU142" s="212" t="s">
        <v>75</v>
      </c>
      <c r="AY142" s="211" t="s">
        <v>154</v>
      </c>
      <c r="BK142" s="213">
        <f>SUM(BK143:BK150)</f>
        <v>0</v>
      </c>
    </row>
    <row r="143" spans="2:65" s="1" customFormat="1" ht="16.5" customHeight="1">
      <c r="B143" s="38"/>
      <c r="C143" s="216" t="s">
        <v>77</v>
      </c>
      <c r="D143" s="216" t="s">
        <v>156</v>
      </c>
      <c r="E143" s="217" t="s">
        <v>1092</v>
      </c>
      <c r="F143" s="218" t="s">
        <v>1093</v>
      </c>
      <c r="G143" s="219" t="s">
        <v>159</v>
      </c>
      <c r="H143" s="220">
        <v>168</v>
      </c>
      <c r="I143" s="221"/>
      <c r="J143" s="222">
        <f>ROUND(I143*H143,2)</f>
        <v>0</v>
      </c>
      <c r="K143" s="218" t="s">
        <v>1</v>
      </c>
      <c r="L143" s="43"/>
      <c r="M143" s="223" t="s">
        <v>1</v>
      </c>
      <c r="N143" s="224" t="s">
        <v>38</v>
      </c>
      <c r="O143" s="7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17" t="s">
        <v>249</v>
      </c>
      <c r="AT143" s="17" t="s">
        <v>156</v>
      </c>
      <c r="AU143" s="17" t="s">
        <v>77</v>
      </c>
      <c r="AY143" s="17" t="s">
        <v>154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75</v>
      </c>
      <c r="BK143" s="227">
        <f>ROUND(I143*H143,2)</f>
        <v>0</v>
      </c>
      <c r="BL143" s="17" t="s">
        <v>249</v>
      </c>
      <c r="BM143" s="17" t="s">
        <v>1094</v>
      </c>
    </row>
    <row r="144" spans="2:65" s="1" customFormat="1" ht="16.5" customHeight="1">
      <c r="B144" s="38"/>
      <c r="C144" s="216" t="s">
        <v>167</v>
      </c>
      <c r="D144" s="216" t="s">
        <v>156</v>
      </c>
      <c r="E144" s="217" t="s">
        <v>77</v>
      </c>
      <c r="F144" s="218" t="s">
        <v>1095</v>
      </c>
      <c r="G144" s="219" t="s">
        <v>159</v>
      </c>
      <c r="H144" s="220">
        <v>300</v>
      </c>
      <c r="I144" s="221"/>
      <c r="J144" s="222">
        <f>ROUND(I144*H144,2)</f>
        <v>0</v>
      </c>
      <c r="K144" s="218" t="s">
        <v>1</v>
      </c>
      <c r="L144" s="43"/>
      <c r="M144" s="223" t="s">
        <v>1</v>
      </c>
      <c r="N144" s="224" t="s">
        <v>38</v>
      </c>
      <c r="O144" s="7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AR144" s="17" t="s">
        <v>249</v>
      </c>
      <c r="AT144" s="17" t="s">
        <v>156</v>
      </c>
      <c r="AU144" s="17" t="s">
        <v>77</v>
      </c>
      <c r="AY144" s="17" t="s">
        <v>154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75</v>
      </c>
      <c r="BK144" s="227">
        <f>ROUND(I144*H144,2)</f>
        <v>0</v>
      </c>
      <c r="BL144" s="17" t="s">
        <v>249</v>
      </c>
      <c r="BM144" s="17" t="s">
        <v>1096</v>
      </c>
    </row>
    <row r="145" spans="2:65" s="1" customFormat="1" ht="16.5" customHeight="1">
      <c r="B145" s="38"/>
      <c r="C145" s="216" t="s">
        <v>161</v>
      </c>
      <c r="D145" s="216" t="s">
        <v>156</v>
      </c>
      <c r="E145" s="217" t="s">
        <v>167</v>
      </c>
      <c r="F145" s="218" t="s">
        <v>1097</v>
      </c>
      <c r="G145" s="219" t="s">
        <v>937</v>
      </c>
      <c r="H145" s="220">
        <v>1</v>
      </c>
      <c r="I145" s="221"/>
      <c r="J145" s="222">
        <f>ROUND(I145*H145,2)</f>
        <v>0</v>
      </c>
      <c r="K145" s="218" t="s">
        <v>1</v>
      </c>
      <c r="L145" s="43"/>
      <c r="M145" s="223" t="s">
        <v>1</v>
      </c>
      <c r="N145" s="224" t="s">
        <v>38</v>
      </c>
      <c r="O145" s="7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7" t="s">
        <v>249</v>
      </c>
      <c r="AT145" s="17" t="s">
        <v>156</v>
      </c>
      <c r="AU145" s="17" t="s">
        <v>77</v>
      </c>
      <c r="AY145" s="17" t="s">
        <v>154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75</v>
      </c>
      <c r="BK145" s="227">
        <f>ROUND(I145*H145,2)</f>
        <v>0</v>
      </c>
      <c r="BL145" s="17" t="s">
        <v>249</v>
      </c>
      <c r="BM145" s="17" t="s">
        <v>1098</v>
      </c>
    </row>
    <row r="146" spans="2:65" s="1" customFormat="1" ht="16.5" customHeight="1">
      <c r="B146" s="38"/>
      <c r="C146" s="216" t="s">
        <v>179</v>
      </c>
      <c r="D146" s="216" t="s">
        <v>156</v>
      </c>
      <c r="E146" s="217" t="s">
        <v>161</v>
      </c>
      <c r="F146" s="218" t="s">
        <v>1099</v>
      </c>
      <c r="G146" s="219" t="s">
        <v>937</v>
      </c>
      <c r="H146" s="220">
        <v>1</v>
      </c>
      <c r="I146" s="221"/>
      <c r="J146" s="222">
        <f>ROUND(I146*H146,2)</f>
        <v>0</v>
      </c>
      <c r="K146" s="218" t="s">
        <v>1</v>
      </c>
      <c r="L146" s="43"/>
      <c r="M146" s="223" t="s">
        <v>1</v>
      </c>
      <c r="N146" s="224" t="s">
        <v>38</v>
      </c>
      <c r="O146" s="7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17" t="s">
        <v>249</v>
      </c>
      <c r="AT146" s="17" t="s">
        <v>156</v>
      </c>
      <c r="AU146" s="17" t="s">
        <v>77</v>
      </c>
      <c r="AY146" s="17" t="s">
        <v>154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75</v>
      </c>
      <c r="BK146" s="227">
        <f>ROUND(I146*H146,2)</f>
        <v>0</v>
      </c>
      <c r="BL146" s="17" t="s">
        <v>249</v>
      </c>
      <c r="BM146" s="17" t="s">
        <v>1100</v>
      </c>
    </row>
    <row r="147" spans="2:65" s="1" customFormat="1" ht="16.5" customHeight="1">
      <c r="B147" s="38"/>
      <c r="C147" s="216" t="s">
        <v>184</v>
      </c>
      <c r="D147" s="216" t="s">
        <v>156</v>
      </c>
      <c r="E147" s="217" t="s">
        <v>179</v>
      </c>
      <c r="F147" s="218" t="s">
        <v>1101</v>
      </c>
      <c r="G147" s="219" t="s">
        <v>159</v>
      </c>
      <c r="H147" s="220">
        <v>8</v>
      </c>
      <c r="I147" s="221"/>
      <c r="J147" s="222">
        <f>ROUND(I147*H147,2)</f>
        <v>0</v>
      </c>
      <c r="K147" s="218" t="s">
        <v>1</v>
      </c>
      <c r="L147" s="43"/>
      <c r="M147" s="223" t="s">
        <v>1</v>
      </c>
      <c r="N147" s="224" t="s">
        <v>38</v>
      </c>
      <c r="O147" s="7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17" t="s">
        <v>249</v>
      </c>
      <c r="AT147" s="17" t="s">
        <v>156</v>
      </c>
      <c r="AU147" s="17" t="s">
        <v>77</v>
      </c>
      <c r="AY147" s="17" t="s">
        <v>154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75</v>
      </c>
      <c r="BK147" s="227">
        <f>ROUND(I147*H147,2)</f>
        <v>0</v>
      </c>
      <c r="BL147" s="17" t="s">
        <v>249</v>
      </c>
      <c r="BM147" s="17" t="s">
        <v>1102</v>
      </c>
    </row>
    <row r="148" spans="2:65" s="1" customFormat="1" ht="16.5" customHeight="1">
      <c r="B148" s="38"/>
      <c r="C148" s="216" t="s">
        <v>188</v>
      </c>
      <c r="D148" s="216" t="s">
        <v>156</v>
      </c>
      <c r="E148" s="217" t="s">
        <v>184</v>
      </c>
      <c r="F148" s="218" t="s">
        <v>1103</v>
      </c>
      <c r="G148" s="219" t="s">
        <v>159</v>
      </c>
      <c r="H148" s="220">
        <v>16</v>
      </c>
      <c r="I148" s="221"/>
      <c r="J148" s="222">
        <f>ROUND(I148*H148,2)</f>
        <v>0</v>
      </c>
      <c r="K148" s="218" t="s">
        <v>1</v>
      </c>
      <c r="L148" s="43"/>
      <c r="M148" s="223" t="s">
        <v>1</v>
      </c>
      <c r="N148" s="224" t="s">
        <v>38</v>
      </c>
      <c r="O148" s="7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7" t="s">
        <v>249</v>
      </c>
      <c r="AT148" s="17" t="s">
        <v>156</v>
      </c>
      <c r="AU148" s="17" t="s">
        <v>77</v>
      </c>
      <c r="AY148" s="17" t="s">
        <v>154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75</v>
      </c>
      <c r="BK148" s="227">
        <f>ROUND(I148*H148,2)</f>
        <v>0</v>
      </c>
      <c r="BL148" s="17" t="s">
        <v>249</v>
      </c>
      <c r="BM148" s="17" t="s">
        <v>1104</v>
      </c>
    </row>
    <row r="149" spans="2:65" s="1" customFormat="1" ht="16.5" customHeight="1">
      <c r="B149" s="38"/>
      <c r="C149" s="216" t="s">
        <v>193</v>
      </c>
      <c r="D149" s="216" t="s">
        <v>156</v>
      </c>
      <c r="E149" s="217" t="s">
        <v>188</v>
      </c>
      <c r="F149" s="218" t="s">
        <v>1105</v>
      </c>
      <c r="G149" s="219" t="s">
        <v>937</v>
      </c>
      <c r="H149" s="220">
        <v>1</v>
      </c>
      <c r="I149" s="221"/>
      <c r="J149" s="222">
        <f>ROUND(I149*H149,2)</f>
        <v>0</v>
      </c>
      <c r="K149" s="218" t="s">
        <v>1</v>
      </c>
      <c r="L149" s="43"/>
      <c r="M149" s="223" t="s">
        <v>1</v>
      </c>
      <c r="N149" s="224" t="s">
        <v>38</v>
      </c>
      <c r="O149" s="7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17" t="s">
        <v>249</v>
      </c>
      <c r="AT149" s="17" t="s">
        <v>156</v>
      </c>
      <c r="AU149" s="17" t="s">
        <v>77</v>
      </c>
      <c r="AY149" s="17" t="s">
        <v>154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75</v>
      </c>
      <c r="BK149" s="227">
        <f>ROUND(I149*H149,2)</f>
        <v>0</v>
      </c>
      <c r="BL149" s="17" t="s">
        <v>249</v>
      </c>
      <c r="BM149" s="17" t="s">
        <v>1106</v>
      </c>
    </row>
    <row r="150" spans="2:65" s="1" customFormat="1" ht="16.5" customHeight="1">
      <c r="B150" s="38"/>
      <c r="C150" s="216" t="s">
        <v>200</v>
      </c>
      <c r="D150" s="216" t="s">
        <v>156</v>
      </c>
      <c r="E150" s="217" t="s">
        <v>193</v>
      </c>
      <c r="F150" s="218" t="s">
        <v>1107</v>
      </c>
      <c r="G150" s="219" t="s">
        <v>159</v>
      </c>
      <c r="H150" s="220">
        <v>4</v>
      </c>
      <c r="I150" s="221"/>
      <c r="J150" s="222">
        <f>ROUND(I150*H150,2)</f>
        <v>0</v>
      </c>
      <c r="K150" s="218" t="s">
        <v>1</v>
      </c>
      <c r="L150" s="43"/>
      <c r="M150" s="285" t="s">
        <v>1</v>
      </c>
      <c r="N150" s="286" t="s">
        <v>38</v>
      </c>
      <c r="O150" s="287"/>
      <c r="P150" s="288">
        <f>O150*H150</f>
        <v>0</v>
      </c>
      <c r="Q150" s="288">
        <v>0</v>
      </c>
      <c r="R150" s="288">
        <f>Q150*H150</f>
        <v>0</v>
      </c>
      <c r="S150" s="288">
        <v>0</v>
      </c>
      <c r="T150" s="289">
        <f>S150*H150</f>
        <v>0</v>
      </c>
      <c r="AR150" s="17" t="s">
        <v>249</v>
      </c>
      <c r="AT150" s="17" t="s">
        <v>156</v>
      </c>
      <c r="AU150" s="17" t="s">
        <v>77</v>
      </c>
      <c r="AY150" s="17" t="s">
        <v>154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75</v>
      </c>
      <c r="BK150" s="227">
        <f>ROUND(I150*H150,2)</f>
        <v>0</v>
      </c>
      <c r="BL150" s="17" t="s">
        <v>249</v>
      </c>
      <c r="BM150" s="17" t="s">
        <v>1108</v>
      </c>
    </row>
    <row r="151" spans="2:12" s="1" customFormat="1" ht="6.95" customHeight="1">
      <c r="B151" s="57"/>
      <c r="C151" s="58"/>
      <c r="D151" s="58"/>
      <c r="E151" s="58"/>
      <c r="F151" s="58"/>
      <c r="G151" s="58"/>
      <c r="H151" s="58"/>
      <c r="I151" s="167"/>
      <c r="J151" s="58"/>
      <c r="K151" s="58"/>
      <c r="L151" s="43"/>
    </row>
  </sheetData>
  <sheetProtection password="CC35" sheet="1" objects="1" scenarios="1" formatColumns="0" formatRows="0" autoFilter="0"/>
  <autoFilter ref="C81:K15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s="1" customFormat="1" ht="12" customHeight="1">
      <c r="B8" s="43"/>
      <c r="D8" s="141" t="s">
        <v>108</v>
      </c>
      <c r="I8" s="143"/>
      <c r="L8" s="43"/>
    </row>
    <row r="9" spans="2:12" s="1" customFormat="1" ht="36.95" customHeight="1">
      <c r="B9" s="43"/>
      <c r="E9" s="144" t="s">
        <v>1109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914</v>
      </c>
      <c r="I12" s="145" t="s">
        <v>22</v>
      </c>
      <c r="J12" s="146" t="str">
        <f>'Rekapitulace stavby'!AN8</f>
        <v>17. 6. 2018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ROUND(J81,2)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ROUND((SUM(BE81:BE83)),2)</f>
        <v>0</v>
      </c>
      <c r="I33" s="156">
        <v>0.21</v>
      </c>
      <c r="J33" s="155">
        <f>ROUND(((SUM(BE81:BE83))*I33),2)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ROUND((SUM(BF81:BF83)),2)</f>
        <v>0</v>
      </c>
      <c r="I34" s="156">
        <v>0.15</v>
      </c>
      <c r="J34" s="155">
        <f>ROUND(((SUM(BF81:BF83))*I34),2)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ROUND((SUM(BG81:BG83)),2)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ROUND((SUM(BH81:BH83)),2)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ROUND((SUM(BI81:BI83)),2)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111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Hala Klimeška - III. etapa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D08 - Slaboproud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Kutná Hora</v>
      </c>
      <c r="G52" s="39"/>
      <c r="H52" s="39"/>
      <c r="I52" s="145" t="s">
        <v>22</v>
      </c>
      <c r="J52" s="67" t="str">
        <f>IF(J12="","",J12)</f>
        <v>17. 6. 2018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112</v>
      </c>
      <c r="D57" s="173"/>
      <c r="E57" s="173"/>
      <c r="F57" s="173"/>
      <c r="G57" s="173"/>
      <c r="H57" s="173"/>
      <c r="I57" s="174"/>
      <c r="J57" s="175" t="s">
        <v>113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114</v>
      </c>
      <c r="D59" s="39"/>
      <c r="E59" s="39"/>
      <c r="F59" s="39"/>
      <c r="G59" s="39"/>
      <c r="H59" s="39"/>
      <c r="I59" s="143"/>
      <c r="J59" s="98">
        <f>J81</f>
        <v>0</v>
      </c>
      <c r="K59" s="39"/>
      <c r="L59" s="43"/>
      <c r="AU59" s="17" t="s">
        <v>115</v>
      </c>
    </row>
    <row r="60" spans="2:12" s="8" customFormat="1" ht="24.95" customHeight="1">
      <c r="B60" s="177"/>
      <c r="C60" s="178"/>
      <c r="D60" s="179" t="s">
        <v>125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9" customFormat="1" ht="19.9" customHeight="1">
      <c r="B61" s="184"/>
      <c r="C61" s="122"/>
      <c r="D61" s="185" t="s">
        <v>1110</v>
      </c>
      <c r="E61" s="186"/>
      <c r="F61" s="186"/>
      <c r="G61" s="186"/>
      <c r="H61" s="186"/>
      <c r="I61" s="187"/>
      <c r="J61" s="188">
        <f>J83</f>
        <v>0</v>
      </c>
      <c r="K61" s="122"/>
      <c r="L61" s="189"/>
    </row>
    <row r="62" spans="2:12" s="1" customFormat="1" ht="21.8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12" s="1" customFormat="1" ht="6.95" customHeight="1">
      <c r="B63" s="57"/>
      <c r="C63" s="58"/>
      <c r="D63" s="58"/>
      <c r="E63" s="58"/>
      <c r="F63" s="58"/>
      <c r="G63" s="58"/>
      <c r="H63" s="58"/>
      <c r="I63" s="167"/>
      <c r="J63" s="58"/>
      <c r="K63" s="58"/>
      <c r="L63" s="43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70"/>
      <c r="J67" s="60"/>
      <c r="K67" s="60"/>
      <c r="L67" s="43"/>
    </row>
    <row r="68" spans="2:12" s="1" customFormat="1" ht="24.95" customHeight="1">
      <c r="B68" s="38"/>
      <c r="C68" s="23" t="s">
        <v>139</v>
      </c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6.5" customHeight="1">
      <c r="B71" s="38"/>
      <c r="C71" s="39"/>
      <c r="D71" s="39"/>
      <c r="E71" s="171" t="str">
        <f>E7</f>
        <v>Hala Klimeška - III. etapa</v>
      </c>
      <c r="F71" s="32"/>
      <c r="G71" s="32"/>
      <c r="H71" s="32"/>
      <c r="I71" s="143"/>
      <c r="J71" s="39"/>
      <c r="K71" s="39"/>
      <c r="L71" s="43"/>
    </row>
    <row r="72" spans="2:12" s="1" customFormat="1" ht="12" customHeight="1">
      <c r="B72" s="38"/>
      <c r="C72" s="32" t="s">
        <v>108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16.5" customHeight="1">
      <c r="B73" s="38"/>
      <c r="C73" s="39"/>
      <c r="D73" s="39"/>
      <c r="E73" s="64" t="str">
        <f>E9</f>
        <v>D08 - Slaboproud</v>
      </c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2" customHeight="1">
      <c r="B75" s="38"/>
      <c r="C75" s="32" t="s">
        <v>20</v>
      </c>
      <c r="D75" s="39"/>
      <c r="E75" s="39"/>
      <c r="F75" s="27" t="str">
        <f>F12</f>
        <v>Kutná Hora</v>
      </c>
      <c r="G75" s="39"/>
      <c r="H75" s="39"/>
      <c r="I75" s="145" t="s">
        <v>22</v>
      </c>
      <c r="J75" s="67" t="str">
        <f>IF(J12="","",J12)</f>
        <v>17. 6. 2018</v>
      </c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3.65" customHeight="1">
      <c r="B77" s="38"/>
      <c r="C77" s="32" t="s">
        <v>24</v>
      </c>
      <c r="D77" s="39"/>
      <c r="E77" s="39"/>
      <c r="F77" s="27" t="str">
        <f>E15</f>
        <v xml:space="preserve"> </v>
      </c>
      <c r="G77" s="39"/>
      <c r="H77" s="39"/>
      <c r="I77" s="145" t="s">
        <v>29</v>
      </c>
      <c r="J77" s="36" t="str">
        <f>E21</f>
        <v xml:space="preserve"> </v>
      </c>
      <c r="K77" s="39"/>
      <c r="L77" s="43"/>
    </row>
    <row r="78" spans="2:12" s="1" customFormat="1" ht="13.65" customHeight="1">
      <c r="B78" s="38"/>
      <c r="C78" s="32" t="s">
        <v>27</v>
      </c>
      <c r="D78" s="39"/>
      <c r="E78" s="39"/>
      <c r="F78" s="27" t="str">
        <f>IF(E18="","",E18)</f>
        <v>Vyplň údaj</v>
      </c>
      <c r="G78" s="39"/>
      <c r="H78" s="39"/>
      <c r="I78" s="145" t="s">
        <v>31</v>
      </c>
      <c r="J78" s="36" t="str">
        <f>E24</f>
        <v xml:space="preserve"> </v>
      </c>
      <c r="K78" s="39"/>
      <c r="L78" s="43"/>
    </row>
    <row r="79" spans="2:12" s="1" customFormat="1" ht="10.3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20" s="10" customFormat="1" ht="29.25" customHeight="1">
      <c r="B80" s="190"/>
      <c r="C80" s="191" t="s">
        <v>140</v>
      </c>
      <c r="D80" s="192" t="s">
        <v>52</v>
      </c>
      <c r="E80" s="192" t="s">
        <v>48</v>
      </c>
      <c r="F80" s="192" t="s">
        <v>49</v>
      </c>
      <c r="G80" s="192" t="s">
        <v>141</v>
      </c>
      <c r="H80" s="192" t="s">
        <v>142</v>
      </c>
      <c r="I80" s="193" t="s">
        <v>143</v>
      </c>
      <c r="J80" s="192" t="s">
        <v>113</v>
      </c>
      <c r="K80" s="194" t="s">
        <v>144</v>
      </c>
      <c r="L80" s="195"/>
      <c r="M80" s="88" t="s">
        <v>1</v>
      </c>
      <c r="N80" s="89" t="s">
        <v>37</v>
      </c>
      <c r="O80" s="89" t="s">
        <v>145</v>
      </c>
      <c r="P80" s="89" t="s">
        <v>146</v>
      </c>
      <c r="Q80" s="89" t="s">
        <v>147</v>
      </c>
      <c r="R80" s="89" t="s">
        <v>148</v>
      </c>
      <c r="S80" s="89" t="s">
        <v>149</v>
      </c>
      <c r="T80" s="90" t="s">
        <v>150</v>
      </c>
    </row>
    <row r="81" spans="2:63" s="1" customFormat="1" ht="22.8" customHeight="1">
      <c r="B81" s="38"/>
      <c r="C81" s="95" t="s">
        <v>151</v>
      </c>
      <c r="D81" s="39"/>
      <c r="E81" s="39"/>
      <c r="F81" s="39"/>
      <c r="G81" s="39"/>
      <c r="H81" s="39"/>
      <c r="I81" s="143"/>
      <c r="J81" s="196">
        <f>BK81</f>
        <v>0</v>
      </c>
      <c r="K81" s="39"/>
      <c r="L81" s="43"/>
      <c r="M81" s="91"/>
      <c r="N81" s="92"/>
      <c r="O81" s="92"/>
      <c r="P81" s="197">
        <f>P82</f>
        <v>0</v>
      </c>
      <c r="Q81" s="92"/>
      <c r="R81" s="197">
        <f>R82</f>
        <v>0</v>
      </c>
      <c r="S81" s="92"/>
      <c r="T81" s="198">
        <f>T82</f>
        <v>0</v>
      </c>
      <c r="AT81" s="17" t="s">
        <v>66</v>
      </c>
      <c r="AU81" s="17" t="s">
        <v>115</v>
      </c>
      <c r="BK81" s="199">
        <f>BK82</f>
        <v>0</v>
      </c>
    </row>
    <row r="82" spans="2:63" s="11" customFormat="1" ht="25.9" customHeight="1">
      <c r="B82" s="200"/>
      <c r="C82" s="201"/>
      <c r="D82" s="202" t="s">
        <v>66</v>
      </c>
      <c r="E82" s="203" t="s">
        <v>610</v>
      </c>
      <c r="F82" s="203" t="s">
        <v>611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AR82" s="211" t="s">
        <v>77</v>
      </c>
      <c r="AT82" s="212" t="s">
        <v>66</v>
      </c>
      <c r="AU82" s="212" t="s">
        <v>67</v>
      </c>
      <c r="AY82" s="211" t="s">
        <v>154</v>
      </c>
      <c r="BK82" s="213">
        <f>BK83</f>
        <v>0</v>
      </c>
    </row>
    <row r="83" spans="2:63" s="11" customFormat="1" ht="22.8" customHeight="1">
      <c r="B83" s="200"/>
      <c r="C83" s="201"/>
      <c r="D83" s="202" t="s">
        <v>66</v>
      </c>
      <c r="E83" s="214" t="s">
        <v>1111</v>
      </c>
      <c r="F83" s="214" t="s">
        <v>1112</v>
      </c>
      <c r="G83" s="201"/>
      <c r="H83" s="201"/>
      <c r="I83" s="204"/>
      <c r="J83" s="215">
        <f>BK83</f>
        <v>0</v>
      </c>
      <c r="K83" s="201"/>
      <c r="L83" s="206"/>
      <c r="M83" s="290"/>
      <c r="N83" s="291"/>
      <c r="O83" s="291"/>
      <c r="P83" s="292">
        <v>0</v>
      </c>
      <c r="Q83" s="291"/>
      <c r="R83" s="292">
        <v>0</v>
      </c>
      <c r="S83" s="291"/>
      <c r="T83" s="293">
        <v>0</v>
      </c>
      <c r="AR83" s="211" t="s">
        <v>77</v>
      </c>
      <c r="AT83" s="212" t="s">
        <v>66</v>
      </c>
      <c r="AU83" s="212" t="s">
        <v>75</v>
      </c>
      <c r="AY83" s="211" t="s">
        <v>154</v>
      </c>
      <c r="BK83" s="213">
        <v>0</v>
      </c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67"/>
      <c r="J84" s="58"/>
      <c r="K84" s="58"/>
      <c r="L84" s="43"/>
    </row>
  </sheetData>
  <sheetProtection password="CC35" sheet="1" objects="1" scenarios="1" formatColumns="0" formatRows="0" autoFilter="0"/>
  <autoFilter ref="C80:K8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ht="12" customHeight="1">
      <c r="B8" s="20"/>
      <c r="D8" s="141" t="s">
        <v>108</v>
      </c>
      <c r="L8" s="20"/>
    </row>
    <row r="9" spans="2:12" s="1" customFormat="1" ht="16.5" customHeight="1">
      <c r="B9" s="43"/>
      <c r="E9" s="142" t="s">
        <v>1109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1113</v>
      </c>
      <c r="I10" s="143"/>
      <c r="L10" s="43"/>
    </row>
    <row r="11" spans="2:12" s="1" customFormat="1" ht="36.95" customHeight="1">
      <c r="B11" s="43"/>
      <c r="E11" s="144" t="s">
        <v>1114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17. 6. 2018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ROUND(J91,2)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ROUND((SUM(BE91:BE123)),2)</f>
        <v>0</v>
      </c>
      <c r="I35" s="156">
        <v>0.21</v>
      </c>
      <c r="J35" s="155">
        <f>ROUND(((SUM(BE91:BE123))*I35),2)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ROUND((SUM(BF91:BF123)),2)</f>
        <v>0</v>
      </c>
      <c r="I36" s="156">
        <v>0.15</v>
      </c>
      <c r="J36" s="155">
        <f>ROUND(((SUM(BF91:BF123))*I36),2)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ROUND((SUM(BG91:BG123)),2)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ROUND((SUM(BH91:BH123)),2)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ROUND((SUM(BI91:BI123)),2)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111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Hala Klimeška - III. etapa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108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1109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1113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D08a - EPS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17. 6. 2018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112</v>
      </c>
      <c r="D61" s="173"/>
      <c r="E61" s="173"/>
      <c r="F61" s="173"/>
      <c r="G61" s="173"/>
      <c r="H61" s="173"/>
      <c r="I61" s="174"/>
      <c r="J61" s="175" t="s">
        <v>113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114</v>
      </c>
      <c r="D63" s="39"/>
      <c r="E63" s="39"/>
      <c r="F63" s="39"/>
      <c r="G63" s="39"/>
      <c r="H63" s="39"/>
      <c r="I63" s="143"/>
      <c r="J63" s="98">
        <f>J91</f>
        <v>0</v>
      </c>
      <c r="K63" s="39"/>
      <c r="L63" s="43"/>
      <c r="AU63" s="17" t="s">
        <v>115</v>
      </c>
    </row>
    <row r="64" spans="2:12" s="8" customFormat="1" ht="24.95" customHeight="1">
      <c r="B64" s="177"/>
      <c r="C64" s="178"/>
      <c r="D64" s="179" t="s">
        <v>1115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8" customFormat="1" ht="24.95" customHeight="1">
      <c r="B65" s="177"/>
      <c r="C65" s="178"/>
      <c r="D65" s="179" t="s">
        <v>1116</v>
      </c>
      <c r="E65" s="180"/>
      <c r="F65" s="180"/>
      <c r="G65" s="180"/>
      <c r="H65" s="180"/>
      <c r="I65" s="181"/>
      <c r="J65" s="182">
        <f>J95</f>
        <v>0</v>
      </c>
      <c r="K65" s="178"/>
      <c r="L65" s="183"/>
    </row>
    <row r="66" spans="2:12" s="8" customFormat="1" ht="24.95" customHeight="1">
      <c r="B66" s="177"/>
      <c r="C66" s="178"/>
      <c r="D66" s="179" t="s">
        <v>1117</v>
      </c>
      <c r="E66" s="180"/>
      <c r="F66" s="180"/>
      <c r="G66" s="180"/>
      <c r="H66" s="180"/>
      <c r="I66" s="181"/>
      <c r="J66" s="182">
        <f>J96</f>
        <v>0</v>
      </c>
      <c r="K66" s="178"/>
      <c r="L66" s="183"/>
    </row>
    <row r="67" spans="2:12" s="8" customFormat="1" ht="24.95" customHeight="1">
      <c r="B67" s="177"/>
      <c r="C67" s="178"/>
      <c r="D67" s="179" t="s">
        <v>1118</v>
      </c>
      <c r="E67" s="180"/>
      <c r="F67" s="180"/>
      <c r="G67" s="180"/>
      <c r="H67" s="180"/>
      <c r="I67" s="181"/>
      <c r="J67" s="182">
        <f>J103</f>
        <v>0</v>
      </c>
      <c r="K67" s="178"/>
      <c r="L67" s="183"/>
    </row>
    <row r="68" spans="2:12" s="8" customFormat="1" ht="24.95" customHeight="1">
      <c r="B68" s="177"/>
      <c r="C68" s="178"/>
      <c r="D68" s="179" t="s">
        <v>1119</v>
      </c>
      <c r="E68" s="180"/>
      <c r="F68" s="180"/>
      <c r="G68" s="180"/>
      <c r="H68" s="180"/>
      <c r="I68" s="181"/>
      <c r="J68" s="182">
        <f>J104</f>
        <v>0</v>
      </c>
      <c r="K68" s="178"/>
      <c r="L68" s="183"/>
    </row>
    <row r="69" spans="2:12" s="8" customFormat="1" ht="24.95" customHeight="1">
      <c r="B69" s="177"/>
      <c r="C69" s="178"/>
      <c r="D69" s="179" t="s">
        <v>1120</v>
      </c>
      <c r="E69" s="180"/>
      <c r="F69" s="180"/>
      <c r="G69" s="180"/>
      <c r="H69" s="180"/>
      <c r="I69" s="181"/>
      <c r="J69" s="182">
        <f>J115</f>
        <v>0</v>
      </c>
      <c r="K69" s="178"/>
      <c r="L69" s="183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7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0"/>
      <c r="J75" s="60"/>
      <c r="K75" s="60"/>
      <c r="L75" s="43"/>
    </row>
    <row r="76" spans="2:12" s="1" customFormat="1" ht="24.95" customHeight="1">
      <c r="B76" s="38"/>
      <c r="C76" s="23" t="s">
        <v>139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171" t="str">
        <f>E7</f>
        <v>Hala Klimeška - III. etapa</v>
      </c>
      <c r="F79" s="32"/>
      <c r="G79" s="32"/>
      <c r="H79" s="32"/>
      <c r="I79" s="143"/>
      <c r="J79" s="39"/>
      <c r="K79" s="39"/>
      <c r="L79" s="43"/>
    </row>
    <row r="80" spans="2:12" ht="12" customHeight="1">
      <c r="B80" s="21"/>
      <c r="C80" s="32" t="s">
        <v>108</v>
      </c>
      <c r="D80" s="22"/>
      <c r="E80" s="22"/>
      <c r="F80" s="22"/>
      <c r="G80" s="22"/>
      <c r="H80" s="22"/>
      <c r="I80" s="136"/>
      <c r="J80" s="22"/>
      <c r="K80" s="22"/>
      <c r="L80" s="20"/>
    </row>
    <row r="81" spans="2:12" s="1" customFormat="1" ht="16.5" customHeight="1">
      <c r="B81" s="38"/>
      <c r="C81" s="39"/>
      <c r="D81" s="39"/>
      <c r="E81" s="171" t="s">
        <v>1109</v>
      </c>
      <c r="F81" s="39"/>
      <c r="G81" s="39"/>
      <c r="H81" s="39"/>
      <c r="I81" s="143"/>
      <c r="J81" s="39"/>
      <c r="K81" s="39"/>
      <c r="L81" s="43"/>
    </row>
    <row r="82" spans="2:12" s="1" customFormat="1" ht="12" customHeight="1">
      <c r="B82" s="38"/>
      <c r="C82" s="32" t="s">
        <v>1113</v>
      </c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6.5" customHeight="1">
      <c r="B83" s="38"/>
      <c r="C83" s="39"/>
      <c r="D83" s="39"/>
      <c r="E83" s="64" t="str">
        <f>E11</f>
        <v>D08a - EPS</v>
      </c>
      <c r="F83" s="39"/>
      <c r="G83" s="39"/>
      <c r="H83" s="39"/>
      <c r="I83" s="143"/>
      <c r="J83" s="39"/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20</v>
      </c>
      <c r="D85" s="39"/>
      <c r="E85" s="39"/>
      <c r="F85" s="27" t="str">
        <f>F14</f>
        <v xml:space="preserve"> </v>
      </c>
      <c r="G85" s="39"/>
      <c r="H85" s="39"/>
      <c r="I85" s="145" t="s">
        <v>22</v>
      </c>
      <c r="J85" s="67" t="str">
        <f>IF(J14="","",J14)</f>
        <v>17. 6. 2018</v>
      </c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3.65" customHeight="1">
      <c r="B87" s="38"/>
      <c r="C87" s="32" t="s">
        <v>24</v>
      </c>
      <c r="D87" s="39"/>
      <c r="E87" s="39"/>
      <c r="F87" s="27" t="str">
        <f>E17</f>
        <v xml:space="preserve"> </v>
      </c>
      <c r="G87" s="39"/>
      <c r="H87" s="39"/>
      <c r="I87" s="145" t="s">
        <v>29</v>
      </c>
      <c r="J87" s="36" t="str">
        <f>E23</f>
        <v xml:space="preserve"> </v>
      </c>
      <c r="K87" s="39"/>
      <c r="L87" s="43"/>
    </row>
    <row r="88" spans="2:12" s="1" customFormat="1" ht="13.65" customHeight="1">
      <c r="B88" s="38"/>
      <c r="C88" s="32" t="s">
        <v>27</v>
      </c>
      <c r="D88" s="39"/>
      <c r="E88" s="39"/>
      <c r="F88" s="27" t="str">
        <f>IF(E20="","",E20)</f>
        <v>Vyplň údaj</v>
      </c>
      <c r="G88" s="39"/>
      <c r="H88" s="39"/>
      <c r="I88" s="145" t="s">
        <v>31</v>
      </c>
      <c r="J88" s="36" t="str">
        <f>E26</f>
        <v xml:space="preserve"> </v>
      </c>
      <c r="K88" s="39"/>
      <c r="L88" s="43"/>
    </row>
    <row r="89" spans="2:12" s="1" customFormat="1" ht="10.3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20" s="10" customFormat="1" ht="29.25" customHeight="1">
      <c r="B90" s="190"/>
      <c r="C90" s="191" t="s">
        <v>140</v>
      </c>
      <c r="D90" s="192" t="s">
        <v>52</v>
      </c>
      <c r="E90" s="192" t="s">
        <v>48</v>
      </c>
      <c r="F90" s="192" t="s">
        <v>49</v>
      </c>
      <c r="G90" s="192" t="s">
        <v>141</v>
      </c>
      <c r="H90" s="192" t="s">
        <v>142</v>
      </c>
      <c r="I90" s="193" t="s">
        <v>143</v>
      </c>
      <c r="J90" s="192" t="s">
        <v>113</v>
      </c>
      <c r="K90" s="194" t="s">
        <v>144</v>
      </c>
      <c r="L90" s="195"/>
      <c r="M90" s="88" t="s">
        <v>1</v>
      </c>
      <c r="N90" s="89" t="s">
        <v>37</v>
      </c>
      <c r="O90" s="89" t="s">
        <v>145</v>
      </c>
      <c r="P90" s="89" t="s">
        <v>146</v>
      </c>
      <c r="Q90" s="89" t="s">
        <v>147</v>
      </c>
      <c r="R90" s="89" t="s">
        <v>148</v>
      </c>
      <c r="S90" s="89" t="s">
        <v>149</v>
      </c>
      <c r="T90" s="90" t="s">
        <v>150</v>
      </c>
    </row>
    <row r="91" spans="2:63" s="1" customFormat="1" ht="22.8" customHeight="1">
      <c r="B91" s="38"/>
      <c r="C91" s="95" t="s">
        <v>151</v>
      </c>
      <c r="D91" s="39"/>
      <c r="E91" s="39"/>
      <c r="F91" s="39"/>
      <c r="G91" s="39"/>
      <c r="H91" s="39"/>
      <c r="I91" s="143"/>
      <c r="J91" s="196">
        <f>BK91</f>
        <v>0</v>
      </c>
      <c r="K91" s="39"/>
      <c r="L91" s="43"/>
      <c r="M91" s="91"/>
      <c r="N91" s="92"/>
      <c r="O91" s="92"/>
      <c r="P91" s="197">
        <f>P92+P95+P96+P103+P104+P115</f>
        <v>0</v>
      </c>
      <c r="Q91" s="92"/>
      <c r="R91" s="197">
        <f>R92+R95+R96+R103+R104+R115</f>
        <v>0</v>
      </c>
      <c r="S91" s="92"/>
      <c r="T91" s="198">
        <f>T92+T95+T96+T103+T104+T115</f>
        <v>0</v>
      </c>
      <c r="AT91" s="17" t="s">
        <v>66</v>
      </c>
      <c r="AU91" s="17" t="s">
        <v>115</v>
      </c>
      <c r="BK91" s="199">
        <f>BK92+BK95+BK96+BK103+BK104+BK115</f>
        <v>0</v>
      </c>
    </row>
    <row r="92" spans="2:63" s="11" customFormat="1" ht="25.9" customHeight="1">
      <c r="B92" s="200"/>
      <c r="C92" s="201"/>
      <c r="D92" s="202" t="s">
        <v>66</v>
      </c>
      <c r="E92" s="203" t="s">
        <v>1121</v>
      </c>
      <c r="F92" s="203" t="s">
        <v>1122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SUM(P93:P94)</f>
        <v>0</v>
      </c>
      <c r="Q92" s="208"/>
      <c r="R92" s="209">
        <f>SUM(R93:R94)</f>
        <v>0</v>
      </c>
      <c r="S92" s="208"/>
      <c r="T92" s="210">
        <f>SUM(T93:T94)</f>
        <v>0</v>
      </c>
      <c r="AR92" s="211" t="s">
        <v>75</v>
      </c>
      <c r="AT92" s="212" t="s">
        <v>66</v>
      </c>
      <c r="AU92" s="212" t="s">
        <v>67</v>
      </c>
      <c r="AY92" s="211" t="s">
        <v>154</v>
      </c>
      <c r="BK92" s="213">
        <f>SUM(BK93:BK94)</f>
        <v>0</v>
      </c>
    </row>
    <row r="93" spans="2:65" s="1" customFormat="1" ht="16.5" customHeight="1">
      <c r="B93" s="38"/>
      <c r="C93" s="216" t="s">
        <v>67</v>
      </c>
      <c r="D93" s="216" t="s">
        <v>156</v>
      </c>
      <c r="E93" s="217" t="s">
        <v>1123</v>
      </c>
      <c r="F93" s="218" t="s">
        <v>1124</v>
      </c>
      <c r="G93" s="219" t="s">
        <v>927</v>
      </c>
      <c r="H93" s="220">
        <v>1</v>
      </c>
      <c r="I93" s="221"/>
      <c r="J93" s="222">
        <f>ROUND(I93*H93,2)</f>
        <v>0</v>
      </c>
      <c r="K93" s="218" t="s">
        <v>1</v>
      </c>
      <c r="L93" s="43"/>
      <c r="M93" s="223" t="s">
        <v>1</v>
      </c>
      <c r="N93" s="224" t="s">
        <v>38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161</v>
      </c>
      <c r="AT93" s="17" t="s">
        <v>156</v>
      </c>
      <c r="AU93" s="17" t="s">
        <v>75</v>
      </c>
      <c r="AY93" s="17" t="s">
        <v>154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161</v>
      </c>
      <c r="BM93" s="17" t="s">
        <v>223</v>
      </c>
    </row>
    <row r="94" spans="2:65" s="1" customFormat="1" ht="16.5" customHeight="1">
      <c r="B94" s="38"/>
      <c r="C94" s="216" t="s">
        <v>67</v>
      </c>
      <c r="D94" s="216" t="s">
        <v>156</v>
      </c>
      <c r="E94" s="217" t="s">
        <v>1125</v>
      </c>
      <c r="F94" s="218" t="s">
        <v>1126</v>
      </c>
      <c r="G94" s="219" t="s">
        <v>927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161</v>
      </c>
      <c r="AT94" s="17" t="s">
        <v>156</v>
      </c>
      <c r="AU94" s="17" t="s">
        <v>75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161</v>
      </c>
      <c r="BM94" s="17" t="s">
        <v>249</v>
      </c>
    </row>
    <row r="95" spans="2:63" s="11" customFormat="1" ht="25.9" customHeight="1">
      <c r="B95" s="200"/>
      <c r="C95" s="201"/>
      <c r="D95" s="202" t="s">
        <v>66</v>
      </c>
      <c r="E95" s="203" t="s">
        <v>1127</v>
      </c>
      <c r="F95" s="203" t="s">
        <v>1128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v>0</v>
      </c>
      <c r="Q95" s="208"/>
      <c r="R95" s="209">
        <v>0</v>
      </c>
      <c r="S95" s="208"/>
      <c r="T95" s="210">
        <v>0</v>
      </c>
      <c r="AR95" s="211" t="s">
        <v>75</v>
      </c>
      <c r="AT95" s="212" t="s">
        <v>66</v>
      </c>
      <c r="AU95" s="212" t="s">
        <v>67</v>
      </c>
      <c r="AY95" s="211" t="s">
        <v>154</v>
      </c>
      <c r="BK95" s="213">
        <v>0</v>
      </c>
    </row>
    <row r="96" spans="2:63" s="11" customFormat="1" ht="25.9" customHeight="1">
      <c r="B96" s="200"/>
      <c r="C96" s="201"/>
      <c r="D96" s="202" t="s">
        <v>66</v>
      </c>
      <c r="E96" s="203" t="s">
        <v>1129</v>
      </c>
      <c r="F96" s="203" t="s">
        <v>1130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SUM(P97:P102)</f>
        <v>0</v>
      </c>
      <c r="Q96" s="208"/>
      <c r="R96" s="209">
        <f>SUM(R97:R102)</f>
        <v>0</v>
      </c>
      <c r="S96" s="208"/>
      <c r="T96" s="210">
        <f>SUM(T97:T102)</f>
        <v>0</v>
      </c>
      <c r="AR96" s="211" t="s">
        <v>75</v>
      </c>
      <c r="AT96" s="212" t="s">
        <v>66</v>
      </c>
      <c r="AU96" s="212" t="s">
        <v>67</v>
      </c>
      <c r="AY96" s="211" t="s">
        <v>154</v>
      </c>
      <c r="BK96" s="213">
        <f>SUM(BK97:BK102)</f>
        <v>0</v>
      </c>
    </row>
    <row r="97" spans="2:65" s="1" customFormat="1" ht="16.5" customHeight="1">
      <c r="B97" s="38"/>
      <c r="C97" s="216" t="s">
        <v>67</v>
      </c>
      <c r="D97" s="216" t="s">
        <v>156</v>
      </c>
      <c r="E97" s="217" t="s">
        <v>1131</v>
      </c>
      <c r="F97" s="218" t="s">
        <v>1132</v>
      </c>
      <c r="G97" s="219" t="s">
        <v>927</v>
      </c>
      <c r="H97" s="220">
        <v>1</v>
      </c>
      <c r="I97" s="221"/>
      <c r="J97" s="222">
        <f>ROUND(I97*H97,2)</f>
        <v>0</v>
      </c>
      <c r="K97" s="218" t="s">
        <v>1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161</v>
      </c>
      <c r="AT97" s="17" t="s">
        <v>156</v>
      </c>
      <c r="AU97" s="17" t="s">
        <v>75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161</v>
      </c>
      <c r="BM97" s="17" t="s">
        <v>393</v>
      </c>
    </row>
    <row r="98" spans="2:65" s="1" customFormat="1" ht="16.5" customHeight="1">
      <c r="B98" s="38"/>
      <c r="C98" s="216" t="s">
        <v>67</v>
      </c>
      <c r="D98" s="216" t="s">
        <v>156</v>
      </c>
      <c r="E98" s="217" t="s">
        <v>1133</v>
      </c>
      <c r="F98" s="218" t="s">
        <v>1134</v>
      </c>
      <c r="G98" s="219" t="s">
        <v>927</v>
      </c>
      <c r="H98" s="220">
        <v>1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38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161</v>
      </c>
      <c r="AT98" s="17" t="s">
        <v>156</v>
      </c>
      <c r="AU98" s="17" t="s">
        <v>75</v>
      </c>
      <c r="AY98" s="17" t="s">
        <v>154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161</v>
      </c>
      <c r="BM98" s="17" t="s">
        <v>401</v>
      </c>
    </row>
    <row r="99" spans="2:65" s="1" customFormat="1" ht="16.5" customHeight="1">
      <c r="B99" s="38"/>
      <c r="C99" s="216" t="s">
        <v>67</v>
      </c>
      <c r="D99" s="216" t="s">
        <v>156</v>
      </c>
      <c r="E99" s="217" t="s">
        <v>1135</v>
      </c>
      <c r="F99" s="218" t="s">
        <v>1136</v>
      </c>
      <c r="G99" s="219" t="s">
        <v>927</v>
      </c>
      <c r="H99" s="220">
        <v>42</v>
      </c>
      <c r="I99" s="221"/>
      <c r="J99" s="222">
        <f>ROUND(I99*H99,2)</f>
        <v>0</v>
      </c>
      <c r="K99" s="218" t="s">
        <v>1</v>
      </c>
      <c r="L99" s="43"/>
      <c r="M99" s="223" t="s">
        <v>1</v>
      </c>
      <c r="N99" s="224" t="s">
        <v>38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161</v>
      </c>
      <c r="AT99" s="17" t="s">
        <v>156</v>
      </c>
      <c r="AU99" s="17" t="s">
        <v>75</v>
      </c>
      <c r="AY99" s="17" t="s">
        <v>154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161</v>
      </c>
      <c r="BM99" s="17" t="s">
        <v>408</v>
      </c>
    </row>
    <row r="100" spans="2:65" s="1" customFormat="1" ht="16.5" customHeight="1">
      <c r="B100" s="38"/>
      <c r="C100" s="216" t="s">
        <v>67</v>
      </c>
      <c r="D100" s="216" t="s">
        <v>156</v>
      </c>
      <c r="E100" s="217" t="s">
        <v>1137</v>
      </c>
      <c r="F100" s="218" t="s">
        <v>1138</v>
      </c>
      <c r="G100" s="219" t="s">
        <v>927</v>
      </c>
      <c r="H100" s="220">
        <v>43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161</v>
      </c>
      <c r="AT100" s="17" t="s">
        <v>156</v>
      </c>
      <c r="AU100" s="17" t="s">
        <v>75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161</v>
      </c>
      <c r="BM100" s="17" t="s">
        <v>448</v>
      </c>
    </row>
    <row r="101" spans="2:65" s="1" customFormat="1" ht="16.5" customHeight="1">
      <c r="B101" s="38"/>
      <c r="C101" s="216" t="s">
        <v>67</v>
      </c>
      <c r="D101" s="216" t="s">
        <v>156</v>
      </c>
      <c r="E101" s="217" t="s">
        <v>1139</v>
      </c>
      <c r="F101" s="218" t="s">
        <v>1140</v>
      </c>
      <c r="G101" s="219" t="s">
        <v>927</v>
      </c>
      <c r="H101" s="220">
        <v>43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38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161</v>
      </c>
      <c r="AT101" s="17" t="s">
        <v>156</v>
      </c>
      <c r="AU101" s="17" t="s">
        <v>75</v>
      </c>
      <c r="AY101" s="17" t="s">
        <v>154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161</v>
      </c>
      <c r="BM101" s="17" t="s">
        <v>456</v>
      </c>
    </row>
    <row r="102" spans="2:65" s="1" customFormat="1" ht="16.5" customHeight="1">
      <c r="B102" s="38"/>
      <c r="C102" s="216" t="s">
        <v>67</v>
      </c>
      <c r="D102" s="216" t="s">
        <v>156</v>
      </c>
      <c r="E102" s="217" t="s">
        <v>1141</v>
      </c>
      <c r="F102" s="218" t="s">
        <v>1142</v>
      </c>
      <c r="G102" s="219" t="s">
        <v>927</v>
      </c>
      <c r="H102" s="220">
        <v>4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38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161</v>
      </c>
      <c r="AT102" s="17" t="s">
        <v>156</v>
      </c>
      <c r="AU102" s="17" t="s">
        <v>75</v>
      </c>
      <c r="AY102" s="17" t="s">
        <v>154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161</v>
      </c>
      <c r="BM102" s="17" t="s">
        <v>464</v>
      </c>
    </row>
    <row r="103" spans="2:63" s="11" customFormat="1" ht="25.9" customHeight="1">
      <c r="B103" s="200"/>
      <c r="C103" s="201"/>
      <c r="D103" s="202" t="s">
        <v>66</v>
      </c>
      <c r="E103" s="203" t="s">
        <v>1143</v>
      </c>
      <c r="F103" s="203" t="s">
        <v>1144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v>0</v>
      </c>
      <c r="Q103" s="208"/>
      <c r="R103" s="209">
        <v>0</v>
      </c>
      <c r="S103" s="208"/>
      <c r="T103" s="210">
        <v>0</v>
      </c>
      <c r="AR103" s="211" t="s">
        <v>75</v>
      </c>
      <c r="AT103" s="212" t="s">
        <v>66</v>
      </c>
      <c r="AU103" s="212" t="s">
        <v>67</v>
      </c>
      <c r="AY103" s="211" t="s">
        <v>154</v>
      </c>
      <c r="BK103" s="213">
        <v>0</v>
      </c>
    </row>
    <row r="104" spans="2:63" s="11" customFormat="1" ht="25.9" customHeight="1">
      <c r="B104" s="200"/>
      <c r="C104" s="201"/>
      <c r="D104" s="202" t="s">
        <v>66</v>
      </c>
      <c r="E104" s="203" t="s">
        <v>1145</v>
      </c>
      <c r="F104" s="203" t="s">
        <v>1146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SUM(P105:P114)</f>
        <v>0</v>
      </c>
      <c r="Q104" s="208"/>
      <c r="R104" s="209">
        <f>SUM(R105:R114)</f>
        <v>0</v>
      </c>
      <c r="S104" s="208"/>
      <c r="T104" s="210">
        <f>SUM(T105:T114)</f>
        <v>0</v>
      </c>
      <c r="AR104" s="211" t="s">
        <v>75</v>
      </c>
      <c r="AT104" s="212" t="s">
        <v>66</v>
      </c>
      <c r="AU104" s="212" t="s">
        <v>67</v>
      </c>
      <c r="AY104" s="211" t="s">
        <v>154</v>
      </c>
      <c r="BK104" s="213">
        <f>SUM(BK105:BK114)</f>
        <v>0</v>
      </c>
    </row>
    <row r="105" spans="2:65" s="1" customFormat="1" ht="22.5" customHeight="1">
      <c r="B105" s="38"/>
      <c r="C105" s="216" t="s">
        <v>67</v>
      </c>
      <c r="D105" s="216" t="s">
        <v>156</v>
      </c>
      <c r="E105" s="217" t="s">
        <v>1147</v>
      </c>
      <c r="F105" s="218" t="s">
        <v>1148</v>
      </c>
      <c r="G105" s="219" t="s">
        <v>210</v>
      </c>
      <c r="H105" s="220">
        <v>700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75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630</v>
      </c>
    </row>
    <row r="106" spans="2:65" s="1" customFormat="1" ht="16.5" customHeight="1">
      <c r="B106" s="38"/>
      <c r="C106" s="216" t="s">
        <v>67</v>
      </c>
      <c r="D106" s="216" t="s">
        <v>156</v>
      </c>
      <c r="E106" s="217" t="s">
        <v>1149</v>
      </c>
      <c r="F106" s="218" t="s">
        <v>1150</v>
      </c>
      <c r="G106" s="219" t="s">
        <v>210</v>
      </c>
      <c r="H106" s="220">
        <v>100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75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679</v>
      </c>
    </row>
    <row r="107" spans="2:65" s="1" customFormat="1" ht="16.5" customHeight="1">
      <c r="B107" s="38"/>
      <c r="C107" s="216" t="s">
        <v>67</v>
      </c>
      <c r="D107" s="216" t="s">
        <v>156</v>
      </c>
      <c r="E107" s="217" t="s">
        <v>1151</v>
      </c>
      <c r="F107" s="218" t="s">
        <v>1152</v>
      </c>
      <c r="G107" s="219" t="s">
        <v>210</v>
      </c>
      <c r="H107" s="220">
        <v>100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75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704</v>
      </c>
    </row>
    <row r="108" spans="2:65" s="1" customFormat="1" ht="16.5" customHeight="1">
      <c r="B108" s="38"/>
      <c r="C108" s="216" t="s">
        <v>67</v>
      </c>
      <c r="D108" s="216" t="s">
        <v>156</v>
      </c>
      <c r="E108" s="217" t="s">
        <v>1153</v>
      </c>
      <c r="F108" s="218" t="s">
        <v>1154</v>
      </c>
      <c r="G108" s="219" t="s">
        <v>210</v>
      </c>
      <c r="H108" s="220">
        <v>300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161</v>
      </c>
      <c r="AT108" s="17" t="s">
        <v>156</v>
      </c>
      <c r="AU108" s="17" t="s">
        <v>75</v>
      </c>
      <c r="AY108" s="17" t="s">
        <v>154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161</v>
      </c>
      <c r="BM108" s="17" t="s">
        <v>714</v>
      </c>
    </row>
    <row r="109" spans="2:65" s="1" customFormat="1" ht="16.5" customHeight="1">
      <c r="B109" s="38"/>
      <c r="C109" s="216" t="s">
        <v>67</v>
      </c>
      <c r="D109" s="216" t="s">
        <v>156</v>
      </c>
      <c r="E109" s="217" t="s">
        <v>1155</v>
      </c>
      <c r="F109" s="218" t="s">
        <v>1156</v>
      </c>
      <c r="G109" s="219" t="s">
        <v>927</v>
      </c>
      <c r="H109" s="220">
        <v>300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38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161</v>
      </c>
      <c r="AT109" s="17" t="s">
        <v>156</v>
      </c>
      <c r="AU109" s="17" t="s">
        <v>75</v>
      </c>
      <c r="AY109" s="17" t="s">
        <v>154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161</v>
      </c>
      <c r="BM109" s="17" t="s">
        <v>724</v>
      </c>
    </row>
    <row r="110" spans="2:65" s="1" customFormat="1" ht="16.5" customHeight="1">
      <c r="B110" s="38"/>
      <c r="C110" s="216" t="s">
        <v>67</v>
      </c>
      <c r="D110" s="216" t="s">
        <v>156</v>
      </c>
      <c r="E110" s="217" t="s">
        <v>1157</v>
      </c>
      <c r="F110" s="218" t="s">
        <v>1158</v>
      </c>
      <c r="G110" s="219" t="s">
        <v>927</v>
      </c>
      <c r="H110" s="220">
        <v>1350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38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161</v>
      </c>
      <c r="AT110" s="17" t="s">
        <v>156</v>
      </c>
      <c r="AU110" s="17" t="s">
        <v>75</v>
      </c>
      <c r="AY110" s="17" t="s">
        <v>154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161</v>
      </c>
      <c r="BM110" s="17" t="s">
        <v>733</v>
      </c>
    </row>
    <row r="111" spans="2:65" s="1" customFormat="1" ht="16.5" customHeight="1">
      <c r="B111" s="38"/>
      <c r="C111" s="216" t="s">
        <v>67</v>
      </c>
      <c r="D111" s="216" t="s">
        <v>156</v>
      </c>
      <c r="E111" s="217" t="s">
        <v>1159</v>
      </c>
      <c r="F111" s="218" t="s">
        <v>1160</v>
      </c>
      <c r="G111" s="219" t="s">
        <v>927</v>
      </c>
      <c r="H111" s="220">
        <v>2</v>
      </c>
      <c r="I111" s="221"/>
      <c r="J111" s="222">
        <f>ROUND(I111*H111,2)</f>
        <v>0</v>
      </c>
      <c r="K111" s="218" t="s">
        <v>1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161</v>
      </c>
      <c r="AT111" s="17" t="s">
        <v>156</v>
      </c>
      <c r="AU111" s="17" t="s">
        <v>75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752</v>
      </c>
    </row>
    <row r="112" spans="2:65" s="1" customFormat="1" ht="16.5" customHeight="1">
      <c r="B112" s="38"/>
      <c r="C112" s="216" t="s">
        <v>67</v>
      </c>
      <c r="D112" s="216" t="s">
        <v>156</v>
      </c>
      <c r="E112" s="217" t="s">
        <v>1161</v>
      </c>
      <c r="F112" s="218" t="s">
        <v>1162</v>
      </c>
      <c r="G112" s="219" t="s">
        <v>1163</v>
      </c>
      <c r="H112" s="220">
        <v>1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161</v>
      </c>
      <c r="AT112" s="17" t="s">
        <v>156</v>
      </c>
      <c r="AU112" s="17" t="s">
        <v>75</v>
      </c>
      <c r="AY112" s="17" t="s">
        <v>154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161</v>
      </c>
      <c r="BM112" s="17" t="s">
        <v>781</v>
      </c>
    </row>
    <row r="113" spans="2:65" s="1" customFormat="1" ht="16.5" customHeight="1">
      <c r="B113" s="38"/>
      <c r="C113" s="216" t="s">
        <v>67</v>
      </c>
      <c r="D113" s="216" t="s">
        <v>156</v>
      </c>
      <c r="E113" s="217" t="s">
        <v>1164</v>
      </c>
      <c r="F113" s="218" t="s">
        <v>1165</v>
      </c>
      <c r="G113" s="219" t="s">
        <v>1163</v>
      </c>
      <c r="H113" s="220">
        <v>1</v>
      </c>
      <c r="I113" s="221"/>
      <c r="J113" s="222">
        <f>ROUND(I113*H113,2)</f>
        <v>0</v>
      </c>
      <c r="K113" s="218" t="s">
        <v>1</v>
      </c>
      <c r="L113" s="43"/>
      <c r="M113" s="223" t="s">
        <v>1</v>
      </c>
      <c r="N113" s="224" t="s">
        <v>38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161</v>
      </c>
      <c r="AT113" s="17" t="s">
        <v>156</v>
      </c>
      <c r="AU113" s="17" t="s">
        <v>75</v>
      </c>
      <c r="AY113" s="17" t="s">
        <v>154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161</v>
      </c>
      <c r="BM113" s="17" t="s">
        <v>791</v>
      </c>
    </row>
    <row r="114" spans="2:65" s="1" customFormat="1" ht="16.5" customHeight="1">
      <c r="B114" s="38"/>
      <c r="C114" s="216" t="s">
        <v>67</v>
      </c>
      <c r="D114" s="216" t="s">
        <v>156</v>
      </c>
      <c r="E114" s="217" t="s">
        <v>1166</v>
      </c>
      <c r="F114" s="218" t="s">
        <v>1167</v>
      </c>
      <c r="G114" s="219" t="s">
        <v>927</v>
      </c>
      <c r="H114" s="220">
        <v>47</v>
      </c>
      <c r="I114" s="221"/>
      <c r="J114" s="222">
        <f>ROUND(I114*H114,2)</f>
        <v>0</v>
      </c>
      <c r="K114" s="218" t="s">
        <v>1</v>
      </c>
      <c r="L114" s="43"/>
      <c r="M114" s="223" t="s">
        <v>1</v>
      </c>
      <c r="N114" s="224" t="s">
        <v>38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161</v>
      </c>
      <c r="AT114" s="17" t="s">
        <v>156</v>
      </c>
      <c r="AU114" s="17" t="s">
        <v>75</v>
      </c>
      <c r="AY114" s="17" t="s">
        <v>154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75</v>
      </c>
      <c r="BK114" s="227">
        <f>ROUND(I114*H114,2)</f>
        <v>0</v>
      </c>
      <c r="BL114" s="17" t="s">
        <v>161</v>
      </c>
      <c r="BM114" s="17" t="s">
        <v>800</v>
      </c>
    </row>
    <row r="115" spans="2:63" s="11" customFormat="1" ht="25.9" customHeight="1">
      <c r="B115" s="200"/>
      <c r="C115" s="201"/>
      <c r="D115" s="202" t="s">
        <v>66</v>
      </c>
      <c r="E115" s="203" t="s">
        <v>1168</v>
      </c>
      <c r="F115" s="203" t="s">
        <v>1169</v>
      </c>
      <c r="G115" s="201"/>
      <c r="H115" s="201"/>
      <c r="I115" s="204"/>
      <c r="J115" s="205">
        <f>BK115</f>
        <v>0</v>
      </c>
      <c r="K115" s="201"/>
      <c r="L115" s="206"/>
      <c r="M115" s="207"/>
      <c r="N115" s="208"/>
      <c r="O115" s="208"/>
      <c r="P115" s="209">
        <f>SUM(P116:P123)</f>
        <v>0</v>
      </c>
      <c r="Q115" s="208"/>
      <c r="R115" s="209">
        <f>SUM(R116:R123)</f>
        <v>0</v>
      </c>
      <c r="S115" s="208"/>
      <c r="T115" s="210">
        <f>SUM(T116:T123)</f>
        <v>0</v>
      </c>
      <c r="AR115" s="211" t="s">
        <v>75</v>
      </c>
      <c r="AT115" s="212" t="s">
        <v>66</v>
      </c>
      <c r="AU115" s="212" t="s">
        <v>67</v>
      </c>
      <c r="AY115" s="211" t="s">
        <v>154</v>
      </c>
      <c r="BK115" s="213">
        <f>SUM(BK116:BK123)</f>
        <v>0</v>
      </c>
    </row>
    <row r="116" spans="2:65" s="1" customFormat="1" ht="16.5" customHeight="1">
      <c r="B116" s="38"/>
      <c r="C116" s="216" t="s">
        <v>67</v>
      </c>
      <c r="D116" s="216" t="s">
        <v>156</v>
      </c>
      <c r="E116" s="217" t="s">
        <v>1170</v>
      </c>
      <c r="F116" s="218" t="s">
        <v>1171</v>
      </c>
      <c r="G116" s="219" t="s">
        <v>1163</v>
      </c>
      <c r="H116" s="220">
        <v>1</v>
      </c>
      <c r="I116" s="221"/>
      <c r="J116" s="222">
        <f>ROUND(I116*H116,2)</f>
        <v>0</v>
      </c>
      <c r="K116" s="218" t="s">
        <v>1</v>
      </c>
      <c r="L116" s="43"/>
      <c r="M116" s="223" t="s">
        <v>1</v>
      </c>
      <c r="N116" s="224" t="s">
        <v>38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161</v>
      </c>
      <c r="AT116" s="17" t="s">
        <v>156</v>
      </c>
      <c r="AU116" s="17" t="s">
        <v>75</v>
      </c>
      <c r="AY116" s="17" t="s">
        <v>154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75</v>
      </c>
      <c r="BK116" s="227">
        <f>ROUND(I116*H116,2)</f>
        <v>0</v>
      </c>
      <c r="BL116" s="17" t="s">
        <v>161</v>
      </c>
      <c r="BM116" s="17" t="s">
        <v>843</v>
      </c>
    </row>
    <row r="117" spans="2:65" s="1" customFormat="1" ht="16.5" customHeight="1">
      <c r="B117" s="38"/>
      <c r="C117" s="216" t="s">
        <v>67</v>
      </c>
      <c r="D117" s="216" t="s">
        <v>156</v>
      </c>
      <c r="E117" s="217" t="s">
        <v>1172</v>
      </c>
      <c r="F117" s="218" t="s">
        <v>1173</v>
      </c>
      <c r="G117" s="219" t="s">
        <v>1163</v>
      </c>
      <c r="H117" s="220">
        <v>1</v>
      </c>
      <c r="I117" s="221"/>
      <c r="J117" s="222">
        <f>ROUND(I117*H117,2)</f>
        <v>0</v>
      </c>
      <c r="K117" s="218" t="s">
        <v>1</v>
      </c>
      <c r="L117" s="43"/>
      <c r="M117" s="223" t="s">
        <v>1</v>
      </c>
      <c r="N117" s="224" t="s">
        <v>38</v>
      </c>
      <c r="O117" s="79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7" t="s">
        <v>161</v>
      </c>
      <c r="AT117" s="17" t="s">
        <v>156</v>
      </c>
      <c r="AU117" s="17" t="s">
        <v>75</v>
      </c>
      <c r="AY117" s="17" t="s">
        <v>154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75</v>
      </c>
      <c r="BK117" s="227">
        <f>ROUND(I117*H117,2)</f>
        <v>0</v>
      </c>
      <c r="BL117" s="17" t="s">
        <v>161</v>
      </c>
      <c r="BM117" s="17" t="s">
        <v>1174</v>
      </c>
    </row>
    <row r="118" spans="2:65" s="1" customFormat="1" ht="16.5" customHeight="1">
      <c r="B118" s="38"/>
      <c r="C118" s="216" t="s">
        <v>67</v>
      </c>
      <c r="D118" s="216" t="s">
        <v>156</v>
      </c>
      <c r="E118" s="217" t="s">
        <v>1175</v>
      </c>
      <c r="F118" s="218" t="s">
        <v>1176</v>
      </c>
      <c r="G118" s="219" t="s">
        <v>1163</v>
      </c>
      <c r="H118" s="220">
        <v>1</v>
      </c>
      <c r="I118" s="221"/>
      <c r="J118" s="222">
        <f>ROUND(I118*H118,2)</f>
        <v>0</v>
      </c>
      <c r="K118" s="218" t="s">
        <v>1</v>
      </c>
      <c r="L118" s="43"/>
      <c r="M118" s="223" t="s">
        <v>1</v>
      </c>
      <c r="N118" s="224" t="s">
        <v>38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161</v>
      </c>
      <c r="AT118" s="17" t="s">
        <v>156</v>
      </c>
      <c r="AU118" s="17" t="s">
        <v>75</v>
      </c>
      <c r="AY118" s="17" t="s">
        <v>154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75</v>
      </c>
      <c r="BK118" s="227">
        <f>ROUND(I118*H118,2)</f>
        <v>0</v>
      </c>
      <c r="BL118" s="17" t="s">
        <v>161</v>
      </c>
      <c r="BM118" s="17" t="s">
        <v>1177</v>
      </c>
    </row>
    <row r="119" spans="2:65" s="1" customFormat="1" ht="16.5" customHeight="1">
      <c r="B119" s="38"/>
      <c r="C119" s="216" t="s">
        <v>67</v>
      </c>
      <c r="D119" s="216" t="s">
        <v>156</v>
      </c>
      <c r="E119" s="217" t="s">
        <v>1178</v>
      </c>
      <c r="F119" s="218" t="s">
        <v>1179</v>
      </c>
      <c r="G119" s="219" t="s">
        <v>1180</v>
      </c>
      <c r="H119" s="220">
        <v>24</v>
      </c>
      <c r="I119" s="221"/>
      <c r="J119" s="222">
        <f>ROUND(I119*H119,2)</f>
        <v>0</v>
      </c>
      <c r="K119" s="218" t="s">
        <v>1</v>
      </c>
      <c r="L119" s="43"/>
      <c r="M119" s="223" t="s">
        <v>1</v>
      </c>
      <c r="N119" s="224" t="s">
        <v>38</v>
      </c>
      <c r="O119" s="79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17" t="s">
        <v>161</v>
      </c>
      <c r="AT119" s="17" t="s">
        <v>156</v>
      </c>
      <c r="AU119" s="17" t="s">
        <v>75</v>
      </c>
      <c r="AY119" s="17" t="s">
        <v>154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75</v>
      </c>
      <c r="BK119" s="227">
        <f>ROUND(I119*H119,2)</f>
        <v>0</v>
      </c>
      <c r="BL119" s="17" t="s">
        <v>161</v>
      </c>
      <c r="BM119" s="17" t="s">
        <v>1181</v>
      </c>
    </row>
    <row r="120" spans="2:65" s="1" customFormat="1" ht="16.5" customHeight="1">
      <c r="B120" s="38"/>
      <c r="C120" s="216" t="s">
        <v>67</v>
      </c>
      <c r="D120" s="216" t="s">
        <v>156</v>
      </c>
      <c r="E120" s="217" t="s">
        <v>1182</v>
      </c>
      <c r="F120" s="218" t="s">
        <v>1183</v>
      </c>
      <c r="G120" s="219" t="s">
        <v>1163</v>
      </c>
      <c r="H120" s="220">
        <v>1</v>
      </c>
      <c r="I120" s="221"/>
      <c r="J120" s="222">
        <f>ROUND(I120*H120,2)</f>
        <v>0</v>
      </c>
      <c r="K120" s="218" t="s">
        <v>1</v>
      </c>
      <c r="L120" s="43"/>
      <c r="M120" s="223" t="s">
        <v>1</v>
      </c>
      <c r="N120" s="224" t="s">
        <v>38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161</v>
      </c>
      <c r="AT120" s="17" t="s">
        <v>156</v>
      </c>
      <c r="AU120" s="17" t="s">
        <v>75</v>
      </c>
      <c r="AY120" s="17" t="s">
        <v>154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75</v>
      </c>
      <c r="BK120" s="227">
        <f>ROUND(I120*H120,2)</f>
        <v>0</v>
      </c>
      <c r="BL120" s="17" t="s">
        <v>161</v>
      </c>
      <c r="BM120" s="17" t="s">
        <v>1184</v>
      </c>
    </row>
    <row r="121" spans="2:65" s="1" customFormat="1" ht="16.5" customHeight="1">
      <c r="B121" s="38"/>
      <c r="C121" s="216" t="s">
        <v>67</v>
      </c>
      <c r="D121" s="216" t="s">
        <v>156</v>
      </c>
      <c r="E121" s="217" t="s">
        <v>1185</v>
      </c>
      <c r="F121" s="218" t="s">
        <v>1186</v>
      </c>
      <c r="G121" s="219" t="s">
        <v>1163</v>
      </c>
      <c r="H121" s="220">
        <v>1</v>
      </c>
      <c r="I121" s="221"/>
      <c r="J121" s="222">
        <f>ROUND(I121*H121,2)</f>
        <v>0</v>
      </c>
      <c r="K121" s="218" t="s">
        <v>1</v>
      </c>
      <c r="L121" s="43"/>
      <c r="M121" s="223" t="s">
        <v>1</v>
      </c>
      <c r="N121" s="224" t="s">
        <v>38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161</v>
      </c>
      <c r="AT121" s="17" t="s">
        <v>156</v>
      </c>
      <c r="AU121" s="17" t="s">
        <v>75</v>
      </c>
      <c r="AY121" s="17" t="s">
        <v>154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75</v>
      </c>
      <c r="BK121" s="227">
        <f>ROUND(I121*H121,2)</f>
        <v>0</v>
      </c>
      <c r="BL121" s="17" t="s">
        <v>161</v>
      </c>
      <c r="BM121" s="17" t="s">
        <v>1187</v>
      </c>
    </row>
    <row r="122" spans="2:65" s="1" customFormat="1" ht="16.5" customHeight="1">
      <c r="B122" s="38"/>
      <c r="C122" s="216" t="s">
        <v>67</v>
      </c>
      <c r="D122" s="216" t="s">
        <v>156</v>
      </c>
      <c r="E122" s="217" t="s">
        <v>1188</v>
      </c>
      <c r="F122" s="218" t="s">
        <v>1189</v>
      </c>
      <c r="G122" s="219" t="s">
        <v>1163</v>
      </c>
      <c r="H122" s="220">
        <v>1</v>
      </c>
      <c r="I122" s="221"/>
      <c r="J122" s="222">
        <f>ROUND(I122*H122,2)</f>
        <v>0</v>
      </c>
      <c r="K122" s="218" t="s">
        <v>1</v>
      </c>
      <c r="L122" s="43"/>
      <c r="M122" s="223" t="s">
        <v>1</v>
      </c>
      <c r="N122" s="224" t="s">
        <v>38</v>
      </c>
      <c r="O122" s="7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7" t="s">
        <v>161</v>
      </c>
      <c r="AT122" s="17" t="s">
        <v>156</v>
      </c>
      <c r="AU122" s="17" t="s">
        <v>75</v>
      </c>
      <c r="AY122" s="17" t="s">
        <v>154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75</v>
      </c>
      <c r="BK122" s="227">
        <f>ROUND(I122*H122,2)</f>
        <v>0</v>
      </c>
      <c r="BL122" s="17" t="s">
        <v>161</v>
      </c>
      <c r="BM122" s="17" t="s">
        <v>1190</v>
      </c>
    </row>
    <row r="123" spans="2:65" s="1" customFormat="1" ht="16.5" customHeight="1">
      <c r="B123" s="38"/>
      <c r="C123" s="216" t="s">
        <v>67</v>
      </c>
      <c r="D123" s="216" t="s">
        <v>156</v>
      </c>
      <c r="E123" s="217" t="s">
        <v>1191</v>
      </c>
      <c r="F123" s="218" t="s">
        <v>1192</v>
      </c>
      <c r="G123" s="219" t="s">
        <v>1163</v>
      </c>
      <c r="H123" s="220">
        <v>1</v>
      </c>
      <c r="I123" s="221"/>
      <c r="J123" s="222">
        <f>ROUND(I123*H123,2)</f>
        <v>0</v>
      </c>
      <c r="K123" s="218" t="s">
        <v>1</v>
      </c>
      <c r="L123" s="43"/>
      <c r="M123" s="285" t="s">
        <v>1</v>
      </c>
      <c r="N123" s="286" t="s">
        <v>38</v>
      </c>
      <c r="O123" s="287"/>
      <c r="P123" s="288">
        <f>O123*H123</f>
        <v>0</v>
      </c>
      <c r="Q123" s="288">
        <v>0</v>
      </c>
      <c r="R123" s="288">
        <f>Q123*H123</f>
        <v>0</v>
      </c>
      <c r="S123" s="288">
        <v>0</v>
      </c>
      <c r="T123" s="289">
        <f>S123*H123</f>
        <v>0</v>
      </c>
      <c r="AR123" s="17" t="s">
        <v>161</v>
      </c>
      <c r="AT123" s="17" t="s">
        <v>156</v>
      </c>
      <c r="AU123" s="17" t="s">
        <v>75</v>
      </c>
      <c r="AY123" s="17" t="s">
        <v>154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75</v>
      </c>
      <c r="BK123" s="227">
        <f>ROUND(I123*H123,2)</f>
        <v>0</v>
      </c>
      <c r="BL123" s="17" t="s">
        <v>161</v>
      </c>
      <c r="BM123" s="17" t="s">
        <v>1193</v>
      </c>
    </row>
    <row r="124" spans="2:12" s="1" customFormat="1" ht="6.95" customHeight="1">
      <c r="B124" s="57"/>
      <c r="C124" s="58"/>
      <c r="D124" s="58"/>
      <c r="E124" s="58"/>
      <c r="F124" s="58"/>
      <c r="G124" s="58"/>
      <c r="H124" s="58"/>
      <c r="I124" s="167"/>
      <c r="J124" s="58"/>
      <c r="K124" s="58"/>
      <c r="L124" s="43"/>
    </row>
  </sheetData>
  <sheetProtection password="CC35" sheet="1" objects="1" scenarios="1" formatColumns="0" formatRows="0" autoFilter="0"/>
  <autoFilter ref="C90:K1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ht="12" customHeight="1">
      <c r="B8" s="20"/>
      <c r="D8" s="141" t="s">
        <v>108</v>
      </c>
      <c r="L8" s="20"/>
    </row>
    <row r="9" spans="2:12" s="1" customFormat="1" ht="16.5" customHeight="1">
      <c r="B9" s="43"/>
      <c r="E9" s="142" t="s">
        <v>1109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1113</v>
      </c>
      <c r="I10" s="143"/>
      <c r="L10" s="43"/>
    </row>
    <row r="11" spans="2:12" s="1" customFormat="1" ht="36.95" customHeight="1">
      <c r="B11" s="43"/>
      <c r="E11" s="144" t="s">
        <v>1194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17. 6. 2018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ROUND(J89,2)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ROUND((SUM(BE89:BE113)),2)</f>
        <v>0</v>
      </c>
      <c r="I35" s="156">
        <v>0.21</v>
      </c>
      <c r="J35" s="155">
        <f>ROUND(((SUM(BE89:BE113))*I35),2)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ROUND((SUM(BF89:BF113)),2)</f>
        <v>0</v>
      </c>
      <c r="I36" s="156">
        <v>0.15</v>
      </c>
      <c r="J36" s="155">
        <f>ROUND(((SUM(BF89:BF113))*I36),2)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ROUND((SUM(BG89:BG113)),2)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ROUND((SUM(BH89:BH113)),2)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ROUND((SUM(BI89:BI113)),2)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111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Hala Klimeška - III. etapa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108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1109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1113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D08b - EZS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17. 6. 2018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112</v>
      </c>
      <c r="D61" s="173"/>
      <c r="E61" s="173"/>
      <c r="F61" s="173"/>
      <c r="G61" s="173"/>
      <c r="H61" s="173"/>
      <c r="I61" s="174"/>
      <c r="J61" s="175" t="s">
        <v>113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114</v>
      </c>
      <c r="D63" s="39"/>
      <c r="E63" s="39"/>
      <c r="F63" s="39"/>
      <c r="G63" s="39"/>
      <c r="H63" s="39"/>
      <c r="I63" s="143"/>
      <c r="J63" s="98">
        <f>J89</f>
        <v>0</v>
      </c>
      <c r="K63" s="39"/>
      <c r="L63" s="43"/>
      <c r="AU63" s="17" t="s">
        <v>115</v>
      </c>
    </row>
    <row r="64" spans="2:12" s="8" customFormat="1" ht="24.95" customHeight="1">
      <c r="B64" s="177"/>
      <c r="C64" s="178"/>
      <c r="D64" s="179" t="s">
        <v>1195</v>
      </c>
      <c r="E64" s="180"/>
      <c r="F64" s="180"/>
      <c r="G64" s="180"/>
      <c r="H64" s="180"/>
      <c r="I64" s="181"/>
      <c r="J64" s="182">
        <f>J90</f>
        <v>0</v>
      </c>
      <c r="K64" s="178"/>
      <c r="L64" s="183"/>
    </row>
    <row r="65" spans="2:12" s="8" customFormat="1" ht="24.95" customHeight="1">
      <c r="B65" s="177"/>
      <c r="C65" s="178"/>
      <c r="D65" s="179" t="s">
        <v>1196</v>
      </c>
      <c r="E65" s="180"/>
      <c r="F65" s="180"/>
      <c r="G65" s="180"/>
      <c r="H65" s="180"/>
      <c r="I65" s="181"/>
      <c r="J65" s="182">
        <f>J91</f>
        <v>0</v>
      </c>
      <c r="K65" s="178"/>
      <c r="L65" s="183"/>
    </row>
    <row r="66" spans="2:12" s="8" customFormat="1" ht="24.95" customHeight="1">
      <c r="B66" s="177"/>
      <c r="C66" s="178"/>
      <c r="D66" s="179" t="s">
        <v>1197</v>
      </c>
      <c r="E66" s="180"/>
      <c r="F66" s="180"/>
      <c r="G66" s="180"/>
      <c r="H66" s="180"/>
      <c r="I66" s="181"/>
      <c r="J66" s="182">
        <f>J96</f>
        <v>0</v>
      </c>
      <c r="K66" s="178"/>
      <c r="L66" s="183"/>
    </row>
    <row r="67" spans="2:12" s="8" customFormat="1" ht="24.95" customHeight="1">
      <c r="B67" s="177"/>
      <c r="C67" s="178"/>
      <c r="D67" s="179" t="s">
        <v>1198</v>
      </c>
      <c r="E67" s="180"/>
      <c r="F67" s="180"/>
      <c r="G67" s="180"/>
      <c r="H67" s="180"/>
      <c r="I67" s="181"/>
      <c r="J67" s="182">
        <f>J104</f>
        <v>0</v>
      </c>
      <c r="K67" s="178"/>
      <c r="L67" s="183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67"/>
      <c r="J69" s="58"/>
      <c r="K69" s="58"/>
      <c r="L69" s="43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0"/>
      <c r="J73" s="60"/>
      <c r="K73" s="60"/>
      <c r="L73" s="43"/>
    </row>
    <row r="74" spans="2:12" s="1" customFormat="1" ht="24.95" customHeight="1">
      <c r="B74" s="38"/>
      <c r="C74" s="23" t="s">
        <v>139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6.5" customHeight="1">
      <c r="B77" s="38"/>
      <c r="C77" s="39"/>
      <c r="D77" s="39"/>
      <c r="E77" s="171" t="str">
        <f>E7</f>
        <v>Hala Klimeška - III. etapa</v>
      </c>
      <c r="F77" s="32"/>
      <c r="G77" s="32"/>
      <c r="H77" s="32"/>
      <c r="I77" s="143"/>
      <c r="J77" s="39"/>
      <c r="K77" s="39"/>
      <c r="L77" s="43"/>
    </row>
    <row r="78" spans="2:12" ht="12" customHeight="1">
      <c r="B78" s="21"/>
      <c r="C78" s="32" t="s">
        <v>108</v>
      </c>
      <c r="D78" s="22"/>
      <c r="E78" s="22"/>
      <c r="F78" s="22"/>
      <c r="G78" s="22"/>
      <c r="H78" s="22"/>
      <c r="I78" s="136"/>
      <c r="J78" s="22"/>
      <c r="K78" s="22"/>
      <c r="L78" s="20"/>
    </row>
    <row r="79" spans="2:12" s="1" customFormat="1" ht="16.5" customHeight="1">
      <c r="B79" s="38"/>
      <c r="C79" s="39"/>
      <c r="D79" s="39"/>
      <c r="E79" s="171" t="s">
        <v>1109</v>
      </c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1113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64" t="str">
        <f>E11</f>
        <v>D08b - EZS</v>
      </c>
      <c r="F81" s="39"/>
      <c r="G81" s="39"/>
      <c r="H81" s="39"/>
      <c r="I81" s="143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2" customHeight="1">
      <c r="B83" s="38"/>
      <c r="C83" s="32" t="s">
        <v>20</v>
      </c>
      <c r="D83" s="39"/>
      <c r="E83" s="39"/>
      <c r="F83" s="27" t="str">
        <f>F14</f>
        <v xml:space="preserve"> </v>
      </c>
      <c r="G83" s="39"/>
      <c r="H83" s="39"/>
      <c r="I83" s="145" t="s">
        <v>22</v>
      </c>
      <c r="J83" s="67" t="str">
        <f>IF(J14="","",J14)</f>
        <v>17. 6. 2018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3.65" customHeight="1">
      <c r="B85" s="38"/>
      <c r="C85" s="32" t="s">
        <v>24</v>
      </c>
      <c r="D85" s="39"/>
      <c r="E85" s="39"/>
      <c r="F85" s="27" t="str">
        <f>E17</f>
        <v xml:space="preserve"> </v>
      </c>
      <c r="G85" s="39"/>
      <c r="H85" s="39"/>
      <c r="I85" s="145" t="s">
        <v>29</v>
      </c>
      <c r="J85" s="36" t="str">
        <f>E23</f>
        <v xml:space="preserve"> </v>
      </c>
      <c r="K85" s="39"/>
      <c r="L85" s="43"/>
    </row>
    <row r="86" spans="2:12" s="1" customFormat="1" ht="13.65" customHeight="1">
      <c r="B86" s="38"/>
      <c r="C86" s="32" t="s">
        <v>27</v>
      </c>
      <c r="D86" s="39"/>
      <c r="E86" s="39"/>
      <c r="F86" s="27" t="str">
        <f>IF(E20="","",E20)</f>
        <v>Vyplň údaj</v>
      </c>
      <c r="G86" s="39"/>
      <c r="H86" s="39"/>
      <c r="I86" s="145" t="s">
        <v>31</v>
      </c>
      <c r="J86" s="36" t="str">
        <f>E26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20" s="10" customFormat="1" ht="29.25" customHeight="1">
      <c r="B88" s="190"/>
      <c r="C88" s="191" t="s">
        <v>140</v>
      </c>
      <c r="D88" s="192" t="s">
        <v>52</v>
      </c>
      <c r="E88" s="192" t="s">
        <v>48</v>
      </c>
      <c r="F88" s="192" t="s">
        <v>49</v>
      </c>
      <c r="G88" s="192" t="s">
        <v>141</v>
      </c>
      <c r="H88" s="192" t="s">
        <v>142</v>
      </c>
      <c r="I88" s="193" t="s">
        <v>143</v>
      </c>
      <c r="J88" s="192" t="s">
        <v>113</v>
      </c>
      <c r="K88" s="194" t="s">
        <v>144</v>
      </c>
      <c r="L88" s="195"/>
      <c r="M88" s="88" t="s">
        <v>1</v>
      </c>
      <c r="N88" s="89" t="s">
        <v>37</v>
      </c>
      <c r="O88" s="89" t="s">
        <v>145</v>
      </c>
      <c r="P88" s="89" t="s">
        <v>146</v>
      </c>
      <c r="Q88" s="89" t="s">
        <v>147</v>
      </c>
      <c r="R88" s="89" t="s">
        <v>148</v>
      </c>
      <c r="S88" s="89" t="s">
        <v>149</v>
      </c>
      <c r="T88" s="90" t="s">
        <v>150</v>
      </c>
    </row>
    <row r="89" spans="2:63" s="1" customFormat="1" ht="22.8" customHeight="1">
      <c r="B89" s="38"/>
      <c r="C89" s="95" t="s">
        <v>151</v>
      </c>
      <c r="D89" s="39"/>
      <c r="E89" s="39"/>
      <c r="F89" s="39"/>
      <c r="G89" s="39"/>
      <c r="H89" s="39"/>
      <c r="I89" s="143"/>
      <c r="J89" s="196">
        <f>BK89</f>
        <v>0</v>
      </c>
      <c r="K89" s="39"/>
      <c r="L89" s="43"/>
      <c r="M89" s="91"/>
      <c r="N89" s="92"/>
      <c r="O89" s="92"/>
      <c r="P89" s="197">
        <f>P90+P91+P96+P104</f>
        <v>0</v>
      </c>
      <c r="Q89" s="92"/>
      <c r="R89" s="197">
        <f>R90+R91+R96+R104</f>
        <v>0</v>
      </c>
      <c r="S89" s="92"/>
      <c r="T89" s="198">
        <f>T90+T91+T96+T104</f>
        <v>0</v>
      </c>
      <c r="AT89" s="17" t="s">
        <v>66</v>
      </c>
      <c r="AU89" s="17" t="s">
        <v>115</v>
      </c>
      <c r="BK89" s="199">
        <f>BK90+BK91+BK96+BK104</f>
        <v>0</v>
      </c>
    </row>
    <row r="90" spans="2:63" s="11" customFormat="1" ht="25.9" customHeight="1">
      <c r="B90" s="200"/>
      <c r="C90" s="201"/>
      <c r="D90" s="202" t="s">
        <v>66</v>
      </c>
      <c r="E90" s="203" t="s">
        <v>1121</v>
      </c>
      <c r="F90" s="203" t="s">
        <v>1199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v>0</v>
      </c>
      <c r="Q90" s="208"/>
      <c r="R90" s="209">
        <v>0</v>
      </c>
      <c r="S90" s="208"/>
      <c r="T90" s="210">
        <v>0</v>
      </c>
      <c r="AR90" s="211" t="s">
        <v>75</v>
      </c>
      <c r="AT90" s="212" t="s">
        <v>66</v>
      </c>
      <c r="AU90" s="212" t="s">
        <v>67</v>
      </c>
      <c r="AY90" s="211" t="s">
        <v>154</v>
      </c>
      <c r="BK90" s="213">
        <v>0</v>
      </c>
    </row>
    <row r="91" spans="2:63" s="11" customFormat="1" ht="25.9" customHeight="1">
      <c r="B91" s="200"/>
      <c r="C91" s="201"/>
      <c r="D91" s="202" t="s">
        <v>66</v>
      </c>
      <c r="E91" s="203" t="s">
        <v>1127</v>
      </c>
      <c r="F91" s="203" t="s">
        <v>1200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SUM(P92:P95)</f>
        <v>0</v>
      </c>
      <c r="Q91" s="208"/>
      <c r="R91" s="209">
        <f>SUM(R92:R95)</f>
        <v>0</v>
      </c>
      <c r="S91" s="208"/>
      <c r="T91" s="210">
        <f>SUM(T92:T95)</f>
        <v>0</v>
      </c>
      <c r="AR91" s="211" t="s">
        <v>75</v>
      </c>
      <c r="AT91" s="212" t="s">
        <v>66</v>
      </c>
      <c r="AU91" s="212" t="s">
        <v>67</v>
      </c>
      <c r="AY91" s="211" t="s">
        <v>154</v>
      </c>
      <c r="BK91" s="213">
        <f>SUM(BK92:BK95)</f>
        <v>0</v>
      </c>
    </row>
    <row r="92" spans="2:65" s="1" customFormat="1" ht="22.5" customHeight="1">
      <c r="B92" s="38"/>
      <c r="C92" s="216" t="s">
        <v>67</v>
      </c>
      <c r="D92" s="216" t="s">
        <v>156</v>
      </c>
      <c r="E92" s="217" t="s">
        <v>1201</v>
      </c>
      <c r="F92" s="218" t="s">
        <v>1202</v>
      </c>
      <c r="G92" s="219" t="s">
        <v>927</v>
      </c>
      <c r="H92" s="220">
        <v>6</v>
      </c>
      <c r="I92" s="221"/>
      <c r="J92" s="222">
        <f>ROUND(I92*H92,2)</f>
        <v>0</v>
      </c>
      <c r="K92" s="218" t="s">
        <v>1</v>
      </c>
      <c r="L92" s="43"/>
      <c r="M92" s="223" t="s">
        <v>1</v>
      </c>
      <c r="N92" s="224" t="s">
        <v>38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161</v>
      </c>
      <c r="AT92" s="17" t="s">
        <v>156</v>
      </c>
      <c r="AU92" s="17" t="s">
        <v>75</v>
      </c>
      <c r="AY92" s="17" t="s">
        <v>154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75</v>
      </c>
      <c r="BK92" s="227">
        <f>ROUND(I92*H92,2)</f>
        <v>0</v>
      </c>
      <c r="BL92" s="17" t="s">
        <v>161</v>
      </c>
      <c r="BM92" s="17" t="s">
        <v>249</v>
      </c>
    </row>
    <row r="93" spans="2:65" s="1" customFormat="1" ht="16.5" customHeight="1">
      <c r="B93" s="38"/>
      <c r="C93" s="216" t="s">
        <v>67</v>
      </c>
      <c r="D93" s="216" t="s">
        <v>156</v>
      </c>
      <c r="E93" s="217" t="s">
        <v>1203</v>
      </c>
      <c r="F93" s="218" t="s">
        <v>1204</v>
      </c>
      <c r="G93" s="219" t="s">
        <v>927</v>
      </c>
      <c r="H93" s="220">
        <v>1</v>
      </c>
      <c r="I93" s="221"/>
      <c r="J93" s="222">
        <f>ROUND(I93*H93,2)</f>
        <v>0</v>
      </c>
      <c r="K93" s="218" t="s">
        <v>1</v>
      </c>
      <c r="L93" s="43"/>
      <c r="M93" s="223" t="s">
        <v>1</v>
      </c>
      <c r="N93" s="224" t="s">
        <v>38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161</v>
      </c>
      <c r="AT93" s="17" t="s">
        <v>156</v>
      </c>
      <c r="AU93" s="17" t="s">
        <v>75</v>
      </c>
      <c r="AY93" s="17" t="s">
        <v>154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75</v>
      </c>
      <c r="BK93" s="227">
        <f>ROUND(I93*H93,2)</f>
        <v>0</v>
      </c>
      <c r="BL93" s="17" t="s">
        <v>161</v>
      </c>
      <c r="BM93" s="17" t="s">
        <v>259</v>
      </c>
    </row>
    <row r="94" spans="2:65" s="1" customFormat="1" ht="16.5" customHeight="1">
      <c r="B94" s="38"/>
      <c r="C94" s="216" t="s">
        <v>67</v>
      </c>
      <c r="D94" s="216" t="s">
        <v>156</v>
      </c>
      <c r="E94" s="217" t="s">
        <v>1205</v>
      </c>
      <c r="F94" s="218" t="s">
        <v>1206</v>
      </c>
      <c r="G94" s="219" t="s">
        <v>927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161</v>
      </c>
      <c r="AT94" s="17" t="s">
        <v>156</v>
      </c>
      <c r="AU94" s="17" t="s">
        <v>75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161</v>
      </c>
      <c r="BM94" s="17" t="s">
        <v>276</v>
      </c>
    </row>
    <row r="95" spans="2:65" s="1" customFormat="1" ht="16.5" customHeight="1">
      <c r="B95" s="38"/>
      <c r="C95" s="216" t="s">
        <v>67</v>
      </c>
      <c r="D95" s="216" t="s">
        <v>156</v>
      </c>
      <c r="E95" s="217" t="s">
        <v>1207</v>
      </c>
      <c r="F95" s="218" t="s">
        <v>1208</v>
      </c>
      <c r="G95" s="219" t="s">
        <v>927</v>
      </c>
      <c r="H95" s="220">
        <v>1</v>
      </c>
      <c r="I95" s="221"/>
      <c r="J95" s="222">
        <f>ROUND(I95*H95,2)</f>
        <v>0</v>
      </c>
      <c r="K95" s="218" t="s">
        <v>1</v>
      </c>
      <c r="L95" s="43"/>
      <c r="M95" s="223" t="s">
        <v>1</v>
      </c>
      <c r="N95" s="224" t="s">
        <v>38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161</v>
      </c>
      <c r="AT95" s="17" t="s">
        <v>156</v>
      </c>
      <c r="AU95" s="17" t="s">
        <v>75</v>
      </c>
      <c r="AY95" s="17" t="s">
        <v>154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161</v>
      </c>
      <c r="BM95" s="17" t="s">
        <v>285</v>
      </c>
    </row>
    <row r="96" spans="2:63" s="11" customFormat="1" ht="25.9" customHeight="1">
      <c r="B96" s="200"/>
      <c r="C96" s="201"/>
      <c r="D96" s="202" t="s">
        <v>66</v>
      </c>
      <c r="E96" s="203" t="s">
        <v>1129</v>
      </c>
      <c r="F96" s="203" t="s">
        <v>1146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SUM(P97:P103)</f>
        <v>0</v>
      </c>
      <c r="Q96" s="208"/>
      <c r="R96" s="209">
        <f>SUM(R97:R103)</f>
        <v>0</v>
      </c>
      <c r="S96" s="208"/>
      <c r="T96" s="210">
        <f>SUM(T97:T103)</f>
        <v>0</v>
      </c>
      <c r="AR96" s="211" t="s">
        <v>75</v>
      </c>
      <c r="AT96" s="212" t="s">
        <v>66</v>
      </c>
      <c r="AU96" s="212" t="s">
        <v>67</v>
      </c>
      <c r="AY96" s="211" t="s">
        <v>154</v>
      </c>
      <c r="BK96" s="213">
        <f>SUM(BK97:BK103)</f>
        <v>0</v>
      </c>
    </row>
    <row r="97" spans="2:65" s="1" customFormat="1" ht="16.5" customHeight="1">
      <c r="B97" s="38"/>
      <c r="C97" s="216" t="s">
        <v>67</v>
      </c>
      <c r="D97" s="216" t="s">
        <v>156</v>
      </c>
      <c r="E97" s="217" t="s">
        <v>1209</v>
      </c>
      <c r="F97" s="218" t="s">
        <v>1210</v>
      </c>
      <c r="G97" s="219" t="s">
        <v>210</v>
      </c>
      <c r="H97" s="220">
        <v>430</v>
      </c>
      <c r="I97" s="221"/>
      <c r="J97" s="222">
        <f>ROUND(I97*H97,2)</f>
        <v>0</v>
      </c>
      <c r="K97" s="218" t="s">
        <v>1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161</v>
      </c>
      <c r="AT97" s="17" t="s">
        <v>156</v>
      </c>
      <c r="AU97" s="17" t="s">
        <v>75</v>
      </c>
      <c r="AY97" s="17" t="s">
        <v>154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75</v>
      </c>
      <c r="BK97" s="227">
        <f>ROUND(I97*H97,2)</f>
        <v>0</v>
      </c>
      <c r="BL97" s="17" t="s">
        <v>161</v>
      </c>
      <c r="BM97" s="17" t="s">
        <v>304</v>
      </c>
    </row>
    <row r="98" spans="2:65" s="1" customFormat="1" ht="16.5" customHeight="1">
      <c r="B98" s="38"/>
      <c r="C98" s="216" t="s">
        <v>67</v>
      </c>
      <c r="D98" s="216" t="s">
        <v>156</v>
      </c>
      <c r="E98" s="217" t="s">
        <v>1211</v>
      </c>
      <c r="F98" s="218" t="s">
        <v>1212</v>
      </c>
      <c r="G98" s="219" t="s">
        <v>210</v>
      </c>
      <c r="H98" s="220">
        <v>100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38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161</v>
      </c>
      <c r="AT98" s="17" t="s">
        <v>156</v>
      </c>
      <c r="AU98" s="17" t="s">
        <v>75</v>
      </c>
      <c r="AY98" s="17" t="s">
        <v>154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161</v>
      </c>
      <c r="BM98" s="17" t="s">
        <v>329</v>
      </c>
    </row>
    <row r="99" spans="2:65" s="1" customFormat="1" ht="16.5" customHeight="1">
      <c r="B99" s="38"/>
      <c r="C99" s="216" t="s">
        <v>67</v>
      </c>
      <c r="D99" s="216" t="s">
        <v>156</v>
      </c>
      <c r="E99" s="217" t="s">
        <v>1213</v>
      </c>
      <c r="F99" s="218" t="s">
        <v>1214</v>
      </c>
      <c r="G99" s="219" t="s">
        <v>210</v>
      </c>
      <c r="H99" s="220">
        <v>200</v>
      </c>
      <c r="I99" s="221"/>
      <c r="J99" s="222">
        <f>ROUND(I99*H99,2)</f>
        <v>0</v>
      </c>
      <c r="K99" s="218" t="s">
        <v>1</v>
      </c>
      <c r="L99" s="43"/>
      <c r="M99" s="223" t="s">
        <v>1</v>
      </c>
      <c r="N99" s="224" t="s">
        <v>38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161</v>
      </c>
      <c r="AT99" s="17" t="s">
        <v>156</v>
      </c>
      <c r="AU99" s="17" t="s">
        <v>75</v>
      </c>
      <c r="AY99" s="17" t="s">
        <v>154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161</v>
      </c>
      <c r="BM99" s="17" t="s">
        <v>393</v>
      </c>
    </row>
    <row r="100" spans="2:65" s="1" customFormat="1" ht="16.5" customHeight="1">
      <c r="B100" s="38"/>
      <c r="C100" s="216" t="s">
        <v>67</v>
      </c>
      <c r="D100" s="216" t="s">
        <v>156</v>
      </c>
      <c r="E100" s="217" t="s">
        <v>1215</v>
      </c>
      <c r="F100" s="218" t="s">
        <v>1216</v>
      </c>
      <c r="G100" s="219" t="s">
        <v>210</v>
      </c>
      <c r="H100" s="220">
        <v>100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161</v>
      </c>
      <c r="AT100" s="17" t="s">
        <v>156</v>
      </c>
      <c r="AU100" s="17" t="s">
        <v>75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161</v>
      </c>
      <c r="BM100" s="17" t="s">
        <v>401</v>
      </c>
    </row>
    <row r="101" spans="2:65" s="1" customFormat="1" ht="16.5" customHeight="1">
      <c r="B101" s="38"/>
      <c r="C101" s="216" t="s">
        <v>67</v>
      </c>
      <c r="D101" s="216" t="s">
        <v>156</v>
      </c>
      <c r="E101" s="217" t="s">
        <v>1164</v>
      </c>
      <c r="F101" s="218" t="s">
        <v>1165</v>
      </c>
      <c r="G101" s="219" t="s">
        <v>1163</v>
      </c>
      <c r="H101" s="220">
        <v>1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38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161</v>
      </c>
      <c r="AT101" s="17" t="s">
        <v>156</v>
      </c>
      <c r="AU101" s="17" t="s">
        <v>75</v>
      </c>
      <c r="AY101" s="17" t="s">
        <v>154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161</v>
      </c>
      <c r="BM101" s="17" t="s">
        <v>408</v>
      </c>
    </row>
    <row r="102" spans="2:65" s="1" customFormat="1" ht="16.5" customHeight="1">
      <c r="B102" s="38"/>
      <c r="C102" s="216" t="s">
        <v>67</v>
      </c>
      <c r="D102" s="216" t="s">
        <v>156</v>
      </c>
      <c r="E102" s="217" t="s">
        <v>1217</v>
      </c>
      <c r="F102" s="218" t="s">
        <v>1218</v>
      </c>
      <c r="G102" s="219" t="s">
        <v>1163</v>
      </c>
      <c r="H102" s="220">
        <v>1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38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161</v>
      </c>
      <c r="AT102" s="17" t="s">
        <v>156</v>
      </c>
      <c r="AU102" s="17" t="s">
        <v>75</v>
      </c>
      <c r="AY102" s="17" t="s">
        <v>154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75</v>
      </c>
      <c r="BK102" s="227">
        <f>ROUND(I102*H102,2)</f>
        <v>0</v>
      </c>
      <c r="BL102" s="17" t="s">
        <v>161</v>
      </c>
      <c r="BM102" s="17" t="s">
        <v>416</v>
      </c>
    </row>
    <row r="103" spans="2:65" s="1" customFormat="1" ht="16.5" customHeight="1">
      <c r="B103" s="38"/>
      <c r="C103" s="216" t="s">
        <v>67</v>
      </c>
      <c r="D103" s="216" t="s">
        <v>156</v>
      </c>
      <c r="E103" s="217" t="s">
        <v>1219</v>
      </c>
      <c r="F103" s="218" t="s">
        <v>1220</v>
      </c>
      <c r="G103" s="219" t="s">
        <v>927</v>
      </c>
      <c r="H103" s="220">
        <v>7</v>
      </c>
      <c r="I103" s="221"/>
      <c r="J103" s="222">
        <f>ROUND(I103*H103,2)</f>
        <v>0</v>
      </c>
      <c r="K103" s="218" t="s">
        <v>1</v>
      </c>
      <c r="L103" s="43"/>
      <c r="M103" s="223" t="s">
        <v>1</v>
      </c>
      <c r="N103" s="224" t="s">
        <v>38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161</v>
      </c>
      <c r="AT103" s="17" t="s">
        <v>156</v>
      </c>
      <c r="AU103" s="17" t="s">
        <v>75</v>
      </c>
      <c r="AY103" s="17" t="s">
        <v>154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161</v>
      </c>
      <c r="BM103" s="17" t="s">
        <v>424</v>
      </c>
    </row>
    <row r="104" spans="2:63" s="11" customFormat="1" ht="25.9" customHeight="1">
      <c r="B104" s="200"/>
      <c r="C104" s="201"/>
      <c r="D104" s="202" t="s">
        <v>66</v>
      </c>
      <c r="E104" s="203" t="s">
        <v>1143</v>
      </c>
      <c r="F104" s="203" t="s">
        <v>1169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SUM(P105:P113)</f>
        <v>0</v>
      </c>
      <c r="Q104" s="208"/>
      <c r="R104" s="209">
        <f>SUM(R105:R113)</f>
        <v>0</v>
      </c>
      <c r="S104" s="208"/>
      <c r="T104" s="210">
        <f>SUM(T105:T113)</f>
        <v>0</v>
      </c>
      <c r="AR104" s="211" t="s">
        <v>75</v>
      </c>
      <c r="AT104" s="212" t="s">
        <v>66</v>
      </c>
      <c r="AU104" s="212" t="s">
        <v>67</v>
      </c>
      <c r="AY104" s="211" t="s">
        <v>154</v>
      </c>
      <c r="BK104" s="213">
        <f>SUM(BK105:BK113)</f>
        <v>0</v>
      </c>
    </row>
    <row r="105" spans="2:65" s="1" customFormat="1" ht="16.5" customHeight="1">
      <c r="B105" s="38"/>
      <c r="C105" s="216" t="s">
        <v>67</v>
      </c>
      <c r="D105" s="216" t="s">
        <v>156</v>
      </c>
      <c r="E105" s="217" t="s">
        <v>1172</v>
      </c>
      <c r="F105" s="218" t="s">
        <v>1173</v>
      </c>
      <c r="G105" s="219" t="s">
        <v>1163</v>
      </c>
      <c r="H105" s="220">
        <v>1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75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432</v>
      </c>
    </row>
    <row r="106" spans="2:65" s="1" customFormat="1" ht="16.5" customHeight="1">
      <c r="B106" s="38"/>
      <c r="C106" s="216" t="s">
        <v>67</v>
      </c>
      <c r="D106" s="216" t="s">
        <v>156</v>
      </c>
      <c r="E106" s="217" t="s">
        <v>1175</v>
      </c>
      <c r="F106" s="218" t="s">
        <v>1176</v>
      </c>
      <c r="G106" s="219" t="s">
        <v>1163</v>
      </c>
      <c r="H106" s="220">
        <v>1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75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440</v>
      </c>
    </row>
    <row r="107" spans="2:65" s="1" customFormat="1" ht="16.5" customHeight="1">
      <c r="B107" s="38"/>
      <c r="C107" s="216" t="s">
        <v>67</v>
      </c>
      <c r="D107" s="216" t="s">
        <v>156</v>
      </c>
      <c r="E107" s="217" t="s">
        <v>1221</v>
      </c>
      <c r="F107" s="218" t="s">
        <v>1222</v>
      </c>
      <c r="G107" s="219" t="s">
        <v>1163</v>
      </c>
      <c r="H107" s="220">
        <v>1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75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448</v>
      </c>
    </row>
    <row r="108" spans="2:65" s="1" customFormat="1" ht="16.5" customHeight="1">
      <c r="B108" s="38"/>
      <c r="C108" s="216" t="s">
        <v>67</v>
      </c>
      <c r="D108" s="216" t="s">
        <v>156</v>
      </c>
      <c r="E108" s="217" t="s">
        <v>1178</v>
      </c>
      <c r="F108" s="218" t="s">
        <v>1179</v>
      </c>
      <c r="G108" s="219" t="s">
        <v>1180</v>
      </c>
      <c r="H108" s="220">
        <v>24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161</v>
      </c>
      <c r="AT108" s="17" t="s">
        <v>156</v>
      </c>
      <c r="AU108" s="17" t="s">
        <v>75</v>
      </c>
      <c r="AY108" s="17" t="s">
        <v>154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161</v>
      </c>
      <c r="BM108" s="17" t="s">
        <v>456</v>
      </c>
    </row>
    <row r="109" spans="2:65" s="1" customFormat="1" ht="16.5" customHeight="1">
      <c r="B109" s="38"/>
      <c r="C109" s="216" t="s">
        <v>67</v>
      </c>
      <c r="D109" s="216" t="s">
        <v>156</v>
      </c>
      <c r="E109" s="217" t="s">
        <v>1223</v>
      </c>
      <c r="F109" s="218" t="s">
        <v>1224</v>
      </c>
      <c r="G109" s="219" t="s">
        <v>1163</v>
      </c>
      <c r="H109" s="220">
        <v>1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38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161</v>
      </c>
      <c r="AT109" s="17" t="s">
        <v>156</v>
      </c>
      <c r="AU109" s="17" t="s">
        <v>75</v>
      </c>
      <c r="AY109" s="17" t="s">
        <v>154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161</v>
      </c>
      <c r="BM109" s="17" t="s">
        <v>464</v>
      </c>
    </row>
    <row r="110" spans="2:65" s="1" customFormat="1" ht="16.5" customHeight="1">
      <c r="B110" s="38"/>
      <c r="C110" s="216" t="s">
        <v>67</v>
      </c>
      <c r="D110" s="216" t="s">
        <v>156</v>
      </c>
      <c r="E110" s="217" t="s">
        <v>1182</v>
      </c>
      <c r="F110" s="218" t="s">
        <v>1183</v>
      </c>
      <c r="G110" s="219" t="s">
        <v>1163</v>
      </c>
      <c r="H110" s="220">
        <v>1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38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161</v>
      </c>
      <c r="AT110" s="17" t="s">
        <v>156</v>
      </c>
      <c r="AU110" s="17" t="s">
        <v>75</v>
      </c>
      <c r="AY110" s="17" t="s">
        <v>154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161</v>
      </c>
      <c r="BM110" s="17" t="s">
        <v>472</v>
      </c>
    </row>
    <row r="111" spans="2:65" s="1" customFormat="1" ht="16.5" customHeight="1">
      <c r="B111" s="38"/>
      <c r="C111" s="216" t="s">
        <v>67</v>
      </c>
      <c r="D111" s="216" t="s">
        <v>156</v>
      </c>
      <c r="E111" s="217" t="s">
        <v>1185</v>
      </c>
      <c r="F111" s="218" t="s">
        <v>1186</v>
      </c>
      <c r="G111" s="219" t="s">
        <v>1163</v>
      </c>
      <c r="H111" s="220">
        <v>1</v>
      </c>
      <c r="I111" s="221"/>
      <c r="J111" s="222">
        <f>ROUND(I111*H111,2)</f>
        <v>0</v>
      </c>
      <c r="K111" s="218" t="s">
        <v>1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161</v>
      </c>
      <c r="AT111" s="17" t="s">
        <v>156</v>
      </c>
      <c r="AU111" s="17" t="s">
        <v>75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484</v>
      </c>
    </row>
    <row r="112" spans="2:65" s="1" customFormat="1" ht="16.5" customHeight="1">
      <c r="B112" s="38"/>
      <c r="C112" s="216" t="s">
        <v>67</v>
      </c>
      <c r="D112" s="216" t="s">
        <v>156</v>
      </c>
      <c r="E112" s="217" t="s">
        <v>1188</v>
      </c>
      <c r="F112" s="218" t="s">
        <v>1189</v>
      </c>
      <c r="G112" s="219" t="s">
        <v>1163</v>
      </c>
      <c r="H112" s="220">
        <v>1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161</v>
      </c>
      <c r="AT112" s="17" t="s">
        <v>156</v>
      </c>
      <c r="AU112" s="17" t="s">
        <v>75</v>
      </c>
      <c r="AY112" s="17" t="s">
        <v>154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75</v>
      </c>
      <c r="BK112" s="227">
        <f>ROUND(I112*H112,2)</f>
        <v>0</v>
      </c>
      <c r="BL112" s="17" t="s">
        <v>161</v>
      </c>
      <c r="BM112" s="17" t="s">
        <v>600</v>
      </c>
    </row>
    <row r="113" spans="2:65" s="1" customFormat="1" ht="16.5" customHeight="1">
      <c r="B113" s="38"/>
      <c r="C113" s="216" t="s">
        <v>67</v>
      </c>
      <c r="D113" s="216" t="s">
        <v>156</v>
      </c>
      <c r="E113" s="217" t="s">
        <v>1191</v>
      </c>
      <c r="F113" s="218" t="s">
        <v>1192</v>
      </c>
      <c r="G113" s="219" t="s">
        <v>1163</v>
      </c>
      <c r="H113" s="220">
        <v>1</v>
      </c>
      <c r="I113" s="221"/>
      <c r="J113" s="222">
        <f>ROUND(I113*H113,2)</f>
        <v>0</v>
      </c>
      <c r="K113" s="218" t="s">
        <v>1</v>
      </c>
      <c r="L113" s="43"/>
      <c r="M113" s="285" t="s">
        <v>1</v>
      </c>
      <c r="N113" s="286" t="s">
        <v>38</v>
      </c>
      <c r="O113" s="287"/>
      <c r="P113" s="288">
        <f>O113*H113</f>
        <v>0</v>
      </c>
      <c r="Q113" s="288">
        <v>0</v>
      </c>
      <c r="R113" s="288">
        <f>Q113*H113</f>
        <v>0</v>
      </c>
      <c r="S113" s="288">
        <v>0</v>
      </c>
      <c r="T113" s="289">
        <f>S113*H113</f>
        <v>0</v>
      </c>
      <c r="AR113" s="17" t="s">
        <v>161</v>
      </c>
      <c r="AT113" s="17" t="s">
        <v>156</v>
      </c>
      <c r="AU113" s="17" t="s">
        <v>75</v>
      </c>
      <c r="AY113" s="17" t="s">
        <v>154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75</v>
      </c>
      <c r="BK113" s="227">
        <f>ROUND(I113*H113,2)</f>
        <v>0</v>
      </c>
      <c r="BL113" s="17" t="s">
        <v>161</v>
      </c>
      <c r="BM113" s="17" t="s">
        <v>614</v>
      </c>
    </row>
    <row r="114" spans="2:12" s="1" customFormat="1" ht="6.95" customHeight="1">
      <c r="B114" s="57"/>
      <c r="C114" s="58"/>
      <c r="D114" s="58"/>
      <c r="E114" s="58"/>
      <c r="F114" s="58"/>
      <c r="G114" s="58"/>
      <c r="H114" s="58"/>
      <c r="I114" s="167"/>
      <c r="J114" s="58"/>
      <c r="K114" s="58"/>
      <c r="L114" s="43"/>
    </row>
  </sheetData>
  <sheetProtection password="CC35" sheet="1" objects="1" scenarios="1" formatColumns="0" formatRows="0" autoFilter="0"/>
  <autoFilter ref="C88:K1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77</v>
      </c>
    </row>
    <row r="4" spans="2:46" ht="24.95" customHeight="1">
      <c r="B4" s="20"/>
      <c r="D4" s="140" t="s">
        <v>107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Hala Klimeška - III. etapa</v>
      </c>
      <c r="F7" s="141"/>
      <c r="G7" s="141"/>
      <c r="H7" s="141"/>
      <c r="L7" s="20"/>
    </row>
    <row r="8" spans="2:12" ht="12" customHeight="1">
      <c r="B8" s="20"/>
      <c r="D8" s="141" t="s">
        <v>108</v>
      </c>
      <c r="L8" s="20"/>
    </row>
    <row r="9" spans="2:12" s="1" customFormat="1" ht="16.5" customHeight="1">
      <c r="B9" s="43"/>
      <c r="E9" s="142" t="s">
        <v>1109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1113</v>
      </c>
      <c r="I10" s="143"/>
      <c r="L10" s="43"/>
    </row>
    <row r="11" spans="2:12" s="1" customFormat="1" ht="36.95" customHeight="1">
      <c r="B11" s="43"/>
      <c r="E11" s="144" t="s">
        <v>1225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17. 6. 2018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ROUND(J90,2)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ROUND((SUM(BE90:BE111)),2)</f>
        <v>0</v>
      </c>
      <c r="I35" s="156">
        <v>0.21</v>
      </c>
      <c r="J35" s="155">
        <f>ROUND(((SUM(BE90:BE111))*I35),2)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ROUND((SUM(BF90:BF111)),2)</f>
        <v>0</v>
      </c>
      <c r="I36" s="156">
        <v>0.15</v>
      </c>
      <c r="J36" s="155">
        <f>ROUND(((SUM(BF90:BF111))*I36),2)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ROUND((SUM(BG90:BG111)),2)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ROUND((SUM(BH90:BH111)),2)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ROUND((SUM(BI90:BI111)),2)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111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Hala Klimeška - III. etapa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108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1109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1113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D08c - OZV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17. 6. 2018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112</v>
      </c>
      <c r="D61" s="173"/>
      <c r="E61" s="173"/>
      <c r="F61" s="173"/>
      <c r="G61" s="173"/>
      <c r="H61" s="173"/>
      <c r="I61" s="174"/>
      <c r="J61" s="175" t="s">
        <v>113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114</v>
      </c>
      <c r="D63" s="39"/>
      <c r="E63" s="39"/>
      <c r="F63" s="39"/>
      <c r="G63" s="39"/>
      <c r="H63" s="39"/>
      <c r="I63" s="143"/>
      <c r="J63" s="98">
        <f>J90</f>
        <v>0</v>
      </c>
      <c r="K63" s="39"/>
      <c r="L63" s="43"/>
      <c r="AU63" s="17" t="s">
        <v>115</v>
      </c>
    </row>
    <row r="64" spans="2:12" s="8" customFormat="1" ht="24.95" customHeight="1">
      <c r="B64" s="177"/>
      <c r="C64" s="178"/>
      <c r="D64" s="179" t="s">
        <v>1226</v>
      </c>
      <c r="E64" s="180"/>
      <c r="F64" s="180"/>
      <c r="G64" s="180"/>
      <c r="H64" s="180"/>
      <c r="I64" s="181"/>
      <c r="J64" s="182">
        <f>J91</f>
        <v>0</v>
      </c>
      <c r="K64" s="178"/>
      <c r="L64" s="183"/>
    </row>
    <row r="65" spans="2:12" s="8" customFormat="1" ht="24.95" customHeight="1">
      <c r="B65" s="177"/>
      <c r="C65" s="178"/>
      <c r="D65" s="179" t="s">
        <v>1227</v>
      </c>
      <c r="E65" s="180"/>
      <c r="F65" s="180"/>
      <c r="G65" s="180"/>
      <c r="H65" s="180"/>
      <c r="I65" s="181"/>
      <c r="J65" s="182">
        <f>J92</f>
        <v>0</v>
      </c>
      <c r="K65" s="178"/>
      <c r="L65" s="183"/>
    </row>
    <row r="66" spans="2:12" s="8" customFormat="1" ht="24.95" customHeight="1">
      <c r="B66" s="177"/>
      <c r="C66" s="178"/>
      <c r="D66" s="179" t="s">
        <v>1228</v>
      </c>
      <c r="E66" s="180"/>
      <c r="F66" s="180"/>
      <c r="G66" s="180"/>
      <c r="H66" s="180"/>
      <c r="I66" s="181"/>
      <c r="J66" s="182">
        <f>J93</f>
        <v>0</v>
      </c>
      <c r="K66" s="178"/>
      <c r="L66" s="183"/>
    </row>
    <row r="67" spans="2:12" s="8" customFormat="1" ht="24.95" customHeight="1">
      <c r="B67" s="177"/>
      <c r="C67" s="178"/>
      <c r="D67" s="179" t="s">
        <v>1229</v>
      </c>
      <c r="E67" s="180"/>
      <c r="F67" s="180"/>
      <c r="G67" s="180"/>
      <c r="H67" s="180"/>
      <c r="I67" s="181"/>
      <c r="J67" s="182">
        <f>J97</f>
        <v>0</v>
      </c>
      <c r="K67" s="178"/>
      <c r="L67" s="183"/>
    </row>
    <row r="68" spans="2:12" s="8" customFormat="1" ht="24.95" customHeight="1">
      <c r="B68" s="177"/>
      <c r="C68" s="178"/>
      <c r="D68" s="179" t="s">
        <v>1230</v>
      </c>
      <c r="E68" s="180"/>
      <c r="F68" s="180"/>
      <c r="G68" s="180"/>
      <c r="H68" s="180"/>
      <c r="I68" s="181"/>
      <c r="J68" s="182">
        <f>J102</f>
        <v>0</v>
      </c>
      <c r="K68" s="178"/>
      <c r="L68" s="183"/>
    </row>
    <row r="69" spans="2:12" s="1" customFormat="1" ht="21.8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67"/>
      <c r="J70" s="58"/>
      <c r="K70" s="58"/>
      <c r="L70" s="43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70"/>
      <c r="J74" s="60"/>
      <c r="K74" s="60"/>
      <c r="L74" s="43"/>
    </row>
    <row r="75" spans="2:12" s="1" customFormat="1" ht="24.95" customHeight="1">
      <c r="B75" s="38"/>
      <c r="C75" s="23" t="s">
        <v>139</v>
      </c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6.5" customHeight="1">
      <c r="B78" s="38"/>
      <c r="C78" s="39"/>
      <c r="D78" s="39"/>
      <c r="E78" s="171" t="str">
        <f>E7</f>
        <v>Hala Klimeška - III. etapa</v>
      </c>
      <c r="F78" s="32"/>
      <c r="G78" s="32"/>
      <c r="H78" s="32"/>
      <c r="I78" s="143"/>
      <c r="J78" s="39"/>
      <c r="K78" s="39"/>
      <c r="L78" s="43"/>
    </row>
    <row r="79" spans="2:12" ht="12" customHeight="1">
      <c r="B79" s="21"/>
      <c r="C79" s="32" t="s">
        <v>108</v>
      </c>
      <c r="D79" s="22"/>
      <c r="E79" s="22"/>
      <c r="F79" s="22"/>
      <c r="G79" s="22"/>
      <c r="H79" s="22"/>
      <c r="I79" s="136"/>
      <c r="J79" s="22"/>
      <c r="K79" s="22"/>
      <c r="L79" s="20"/>
    </row>
    <row r="80" spans="2:12" s="1" customFormat="1" ht="16.5" customHeight="1">
      <c r="B80" s="38"/>
      <c r="C80" s="39"/>
      <c r="D80" s="39"/>
      <c r="E80" s="171" t="s">
        <v>1109</v>
      </c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1113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64" t="str">
        <f>E11</f>
        <v>D08c - OZV</v>
      </c>
      <c r="F82" s="39"/>
      <c r="G82" s="39"/>
      <c r="H82" s="39"/>
      <c r="I82" s="143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20</v>
      </c>
      <c r="D84" s="39"/>
      <c r="E84" s="39"/>
      <c r="F84" s="27" t="str">
        <f>F14</f>
        <v xml:space="preserve"> </v>
      </c>
      <c r="G84" s="39"/>
      <c r="H84" s="39"/>
      <c r="I84" s="145" t="s">
        <v>22</v>
      </c>
      <c r="J84" s="67" t="str">
        <f>IF(J14="","",J14)</f>
        <v>17. 6. 2018</v>
      </c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3.65" customHeight="1">
      <c r="B86" s="38"/>
      <c r="C86" s="32" t="s">
        <v>24</v>
      </c>
      <c r="D86" s="39"/>
      <c r="E86" s="39"/>
      <c r="F86" s="27" t="str">
        <f>E17</f>
        <v xml:space="preserve"> </v>
      </c>
      <c r="G86" s="39"/>
      <c r="H86" s="39"/>
      <c r="I86" s="145" t="s">
        <v>29</v>
      </c>
      <c r="J86" s="36" t="str">
        <f>E23</f>
        <v xml:space="preserve"> </v>
      </c>
      <c r="K86" s="39"/>
      <c r="L86" s="43"/>
    </row>
    <row r="87" spans="2:12" s="1" customFormat="1" ht="13.65" customHeight="1">
      <c r="B87" s="38"/>
      <c r="C87" s="32" t="s">
        <v>27</v>
      </c>
      <c r="D87" s="39"/>
      <c r="E87" s="39"/>
      <c r="F87" s="27" t="str">
        <f>IF(E20="","",E20)</f>
        <v>Vyplň údaj</v>
      </c>
      <c r="G87" s="39"/>
      <c r="H87" s="39"/>
      <c r="I87" s="145" t="s">
        <v>31</v>
      </c>
      <c r="J87" s="36" t="str">
        <f>E26</f>
        <v xml:space="preserve"> </v>
      </c>
      <c r="K87" s="39"/>
      <c r="L87" s="43"/>
    </row>
    <row r="88" spans="2:12" s="1" customFormat="1" ht="10.3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20" s="10" customFormat="1" ht="29.25" customHeight="1">
      <c r="B89" s="190"/>
      <c r="C89" s="191" t="s">
        <v>140</v>
      </c>
      <c r="D89" s="192" t="s">
        <v>52</v>
      </c>
      <c r="E89" s="192" t="s">
        <v>48</v>
      </c>
      <c r="F89" s="192" t="s">
        <v>49</v>
      </c>
      <c r="G89" s="192" t="s">
        <v>141</v>
      </c>
      <c r="H89" s="192" t="s">
        <v>142</v>
      </c>
      <c r="I89" s="193" t="s">
        <v>143</v>
      </c>
      <c r="J89" s="192" t="s">
        <v>113</v>
      </c>
      <c r="K89" s="194" t="s">
        <v>144</v>
      </c>
      <c r="L89" s="195"/>
      <c r="M89" s="88" t="s">
        <v>1</v>
      </c>
      <c r="N89" s="89" t="s">
        <v>37</v>
      </c>
      <c r="O89" s="89" t="s">
        <v>145</v>
      </c>
      <c r="P89" s="89" t="s">
        <v>146</v>
      </c>
      <c r="Q89" s="89" t="s">
        <v>147</v>
      </c>
      <c r="R89" s="89" t="s">
        <v>148</v>
      </c>
      <c r="S89" s="89" t="s">
        <v>149</v>
      </c>
      <c r="T89" s="90" t="s">
        <v>150</v>
      </c>
    </row>
    <row r="90" spans="2:63" s="1" customFormat="1" ht="22.8" customHeight="1">
      <c r="B90" s="38"/>
      <c r="C90" s="95" t="s">
        <v>151</v>
      </c>
      <c r="D90" s="39"/>
      <c r="E90" s="39"/>
      <c r="F90" s="39"/>
      <c r="G90" s="39"/>
      <c r="H90" s="39"/>
      <c r="I90" s="143"/>
      <c r="J90" s="196">
        <f>BK90</f>
        <v>0</v>
      </c>
      <c r="K90" s="39"/>
      <c r="L90" s="43"/>
      <c r="M90" s="91"/>
      <c r="N90" s="92"/>
      <c r="O90" s="92"/>
      <c r="P90" s="197">
        <f>P91+P92+P93+P97+P102</f>
        <v>0</v>
      </c>
      <c r="Q90" s="92"/>
      <c r="R90" s="197">
        <f>R91+R92+R93+R97+R102</f>
        <v>0</v>
      </c>
      <c r="S90" s="92"/>
      <c r="T90" s="198">
        <f>T91+T92+T93+T97+T102</f>
        <v>0</v>
      </c>
      <c r="AT90" s="17" t="s">
        <v>66</v>
      </c>
      <c r="AU90" s="17" t="s">
        <v>115</v>
      </c>
      <c r="BK90" s="199">
        <f>BK91+BK92+BK93+BK97+BK102</f>
        <v>0</v>
      </c>
    </row>
    <row r="91" spans="2:63" s="11" customFormat="1" ht="25.9" customHeight="1">
      <c r="B91" s="200"/>
      <c r="C91" s="201"/>
      <c r="D91" s="202" t="s">
        <v>66</v>
      </c>
      <c r="E91" s="203" t="s">
        <v>1121</v>
      </c>
      <c r="F91" s="203" t="s">
        <v>1231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v>0</v>
      </c>
      <c r="Q91" s="208"/>
      <c r="R91" s="209">
        <v>0</v>
      </c>
      <c r="S91" s="208"/>
      <c r="T91" s="210">
        <v>0</v>
      </c>
      <c r="AR91" s="211" t="s">
        <v>75</v>
      </c>
      <c r="AT91" s="212" t="s">
        <v>66</v>
      </c>
      <c r="AU91" s="212" t="s">
        <v>67</v>
      </c>
      <c r="AY91" s="211" t="s">
        <v>154</v>
      </c>
      <c r="BK91" s="213">
        <v>0</v>
      </c>
    </row>
    <row r="92" spans="2:63" s="11" customFormat="1" ht="25.9" customHeight="1">
      <c r="B92" s="200"/>
      <c r="C92" s="201"/>
      <c r="D92" s="202" t="s">
        <v>66</v>
      </c>
      <c r="E92" s="203" t="s">
        <v>1127</v>
      </c>
      <c r="F92" s="203" t="s">
        <v>1232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v>0</v>
      </c>
      <c r="Q92" s="208"/>
      <c r="R92" s="209">
        <v>0</v>
      </c>
      <c r="S92" s="208"/>
      <c r="T92" s="210">
        <v>0</v>
      </c>
      <c r="AR92" s="211" t="s">
        <v>75</v>
      </c>
      <c r="AT92" s="212" t="s">
        <v>66</v>
      </c>
      <c r="AU92" s="212" t="s">
        <v>67</v>
      </c>
      <c r="AY92" s="211" t="s">
        <v>154</v>
      </c>
      <c r="BK92" s="213">
        <v>0</v>
      </c>
    </row>
    <row r="93" spans="2:63" s="11" customFormat="1" ht="25.9" customHeight="1">
      <c r="B93" s="200"/>
      <c r="C93" s="201"/>
      <c r="D93" s="202" t="s">
        <v>66</v>
      </c>
      <c r="E93" s="203" t="s">
        <v>1129</v>
      </c>
      <c r="F93" s="203" t="s">
        <v>1233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SUM(P94:P96)</f>
        <v>0</v>
      </c>
      <c r="Q93" s="208"/>
      <c r="R93" s="209">
        <f>SUM(R94:R96)</f>
        <v>0</v>
      </c>
      <c r="S93" s="208"/>
      <c r="T93" s="210">
        <f>SUM(T94:T96)</f>
        <v>0</v>
      </c>
      <c r="AR93" s="211" t="s">
        <v>75</v>
      </c>
      <c r="AT93" s="212" t="s">
        <v>66</v>
      </c>
      <c r="AU93" s="212" t="s">
        <v>67</v>
      </c>
      <c r="AY93" s="211" t="s">
        <v>154</v>
      </c>
      <c r="BK93" s="213">
        <f>SUM(BK94:BK96)</f>
        <v>0</v>
      </c>
    </row>
    <row r="94" spans="2:65" s="1" customFormat="1" ht="16.5" customHeight="1">
      <c r="B94" s="38"/>
      <c r="C94" s="216" t="s">
        <v>67</v>
      </c>
      <c r="D94" s="216" t="s">
        <v>156</v>
      </c>
      <c r="E94" s="217" t="s">
        <v>1234</v>
      </c>
      <c r="F94" s="218" t="s">
        <v>1235</v>
      </c>
      <c r="G94" s="219" t="s">
        <v>927</v>
      </c>
      <c r="H94" s="220">
        <v>4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38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161</v>
      </c>
      <c r="AT94" s="17" t="s">
        <v>156</v>
      </c>
      <c r="AU94" s="17" t="s">
        <v>75</v>
      </c>
      <c r="AY94" s="17" t="s">
        <v>154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75</v>
      </c>
      <c r="BK94" s="227">
        <f>ROUND(I94*H94,2)</f>
        <v>0</v>
      </c>
      <c r="BL94" s="17" t="s">
        <v>161</v>
      </c>
      <c r="BM94" s="17" t="s">
        <v>424</v>
      </c>
    </row>
    <row r="95" spans="2:65" s="1" customFormat="1" ht="16.5" customHeight="1">
      <c r="B95" s="38"/>
      <c r="C95" s="216" t="s">
        <v>67</v>
      </c>
      <c r="D95" s="216" t="s">
        <v>156</v>
      </c>
      <c r="E95" s="217" t="s">
        <v>1236</v>
      </c>
      <c r="F95" s="218" t="s">
        <v>1237</v>
      </c>
      <c r="G95" s="219" t="s">
        <v>927</v>
      </c>
      <c r="H95" s="220">
        <v>4</v>
      </c>
      <c r="I95" s="221"/>
      <c r="J95" s="222">
        <f>ROUND(I95*H95,2)</f>
        <v>0</v>
      </c>
      <c r="K95" s="218" t="s">
        <v>1</v>
      </c>
      <c r="L95" s="43"/>
      <c r="M95" s="223" t="s">
        <v>1</v>
      </c>
      <c r="N95" s="224" t="s">
        <v>38</v>
      </c>
      <c r="O95" s="79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7" t="s">
        <v>161</v>
      </c>
      <c r="AT95" s="17" t="s">
        <v>156</v>
      </c>
      <c r="AU95" s="17" t="s">
        <v>75</v>
      </c>
      <c r="AY95" s="17" t="s">
        <v>154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7" t="s">
        <v>75</v>
      </c>
      <c r="BK95" s="227">
        <f>ROUND(I95*H95,2)</f>
        <v>0</v>
      </c>
      <c r="BL95" s="17" t="s">
        <v>161</v>
      </c>
      <c r="BM95" s="17" t="s">
        <v>432</v>
      </c>
    </row>
    <row r="96" spans="2:65" s="1" customFormat="1" ht="16.5" customHeight="1">
      <c r="B96" s="38"/>
      <c r="C96" s="216" t="s">
        <v>67</v>
      </c>
      <c r="D96" s="216" t="s">
        <v>156</v>
      </c>
      <c r="E96" s="217" t="s">
        <v>1238</v>
      </c>
      <c r="F96" s="218" t="s">
        <v>1239</v>
      </c>
      <c r="G96" s="219" t="s">
        <v>927</v>
      </c>
      <c r="H96" s="220">
        <v>4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161</v>
      </c>
      <c r="AT96" s="17" t="s">
        <v>156</v>
      </c>
      <c r="AU96" s="17" t="s">
        <v>75</v>
      </c>
      <c r="AY96" s="17" t="s">
        <v>154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75</v>
      </c>
      <c r="BK96" s="227">
        <f>ROUND(I96*H96,2)</f>
        <v>0</v>
      </c>
      <c r="BL96" s="17" t="s">
        <v>161</v>
      </c>
      <c r="BM96" s="17" t="s">
        <v>440</v>
      </c>
    </row>
    <row r="97" spans="2:63" s="11" customFormat="1" ht="25.9" customHeight="1">
      <c r="B97" s="200"/>
      <c r="C97" s="201"/>
      <c r="D97" s="202" t="s">
        <v>66</v>
      </c>
      <c r="E97" s="203" t="s">
        <v>1143</v>
      </c>
      <c r="F97" s="203" t="s">
        <v>1146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SUM(P98:P101)</f>
        <v>0</v>
      </c>
      <c r="Q97" s="208"/>
      <c r="R97" s="209">
        <f>SUM(R98:R101)</f>
        <v>0</v>
      </c>
      <c r="S97" s="208"/>
      <c r="T97" s="210">
        <f>SUM(T98:T101)</f>
        <v>0</v>
      </c>
      <c r="AR97" s="211" t="s">
        <v>75</v>
      </c>
      <c r="AT97" s="212" t="s">
        <v>66</v>
      </c>
      <c r="AU97" s="212" t="s">
        <v>67</v>
      </c>
      <c r="AY97" s="211" t="s">
        <v>154</v>
      </c>
      <c r="BK97" s="213">
        <f>SUM(BK98:BK101)</f>
        <v>0</v>
      </c>
    </row>
    <row r="98" spans="2:65" s="1" customFormat="1" ht="16.5" customHeight="1">
      <c r="B98" s="38"/>
      <c r="C98" s="216" t="s">
        <v>67</v>
      </c>
      <c r="D98" s="216" t="s">
        <v>156</v>
      </c>
      <c r="E98" s="217" t="s">
        <v>1240</v>
      </c>
      <c r="F98" s="218" t="s">
        <v>1241</v>
      </c>
      <c r="G98" s="219" t="s">
        <v>210</v>
      </c>
      <c r="H98" s="220">
        <v>150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38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161</v>
      </c>
      <c r="AT98" s="17" t="s">
        <v>156</v>
      </c>
      <c r="AU98" s="17" t="s">
        <v>75</v>
      </c>
      <c r="AY98" s="17" t="s">
        <v>154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75</v>
      </c>
      <c r="BK98" s="227">
        <f>ROUND(I98*H98,2)</f>
        <v>0</v>
      </c>
      <c r="BL98" s="17" t="s">
        <v>161</v>
      </c>
      <c r="BM98" s="17" t="s">
        <v>456</v>
      </c>
    </row>
    <row r="99" spans="2:65" s="1" customFormat="1" ht="16.5" customHeight="1">
      <c r="B99" s="38"/>
      <c r="C99" s="216" t="s">
        <v>67</v>
      </c>
      <c r="D99" s="216" t="s">
        <v>156</v>
      </c>
      <c r="E99" s="217" t="s">
        <v>1242</v>
      </c>
      <c r="F99" s="218" t="s">
        <v>1243</v>
      </c>
      <c r="G99" s="219" t="s">
        <v>210</v>
      </c>
      <c r="H99" s="220">
        <v>140</v>
      </c>
      <c r="I99" s="221"/>
      <c r="J99" s="222">
        <f>ROUND(I99*H99,2)</f>
        <v>0</v>
      </c>
      <c r="K99" s="218" t="s">
        <v>1</v>
      </c>
      <c r="L99" s="43"/>
      <c r="M99" s="223" t="s">
        <v>1</v>
      </c>
      <c r="N99" s="224" t="s">
        <v>38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161</v>
      </c>
      <c r="AT99" s="17" t="s">
        <v>156</v>
      </c>
      <c r="AU99" s="17" t="s">
        <v>75</v>
      </c>
      <c r="AY99" s="17" t="s">
        <v>154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75</v>
      </c>
      <c r="BK99" s="227">
        <f>ROUND(I99*H99,2)</f>
        <v>0</v>
      </c>
      <c r="BL99" s="17" t="s">
        <v>161</v>
      </c>
      <c r="BM99" s="17" t="s">
        <v>614</v>
      </c>
    </row>
    <row r="100" spans="2:65" s="1" customFormat="1" ht="16.5" customHeight="1">
      <c r="B100" s="38"/>
      <c r="C100" s="216" t="s">
        <v>67</v>
      </c>
      <c r="D100" s="216" t="s">
        <v>156</v>
      </c>
      <c r="E100" s="217" t="s">
        <v>1164</v>
      </c>
      <c r="F100" s="218" t="s">
        <v>1165</v>
      </c>
      <c r="G100" s="219" t="s">
        <v>1163</v>
      </c>
      <c r="H100" s="220">
        <v>1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161</v>
      </c>
      <c r="AT100" s="17" t="s">
        <v>156</v>
      </c>
      <c r="AU100" s="17" t="s">
        <v>75</v>
      </c>
      <c r="AY100" s="17" t="s">
        <v>154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75</v>
      </c>
      <c r="BK100" s="227">
        <f>ROUND(I100*H100,2)</f>
        <v>0</v>
      </c>
      <c r="BL100" s="17" t="s">
        <v>161</v>
      </c>
      <c r="BM100" s="17" t="s">
        <v>630</v>
      </c>
    </row>
    <row r="101" spans="2:65" s="1" customFormat="1" ht="16.5" customHeight="1">
      <c r="B101" s="38"/>
      <c r="C101" s="216" t="s">
        <v>67</v>
      </c>
      <c r="D101" s="216" t="s">
        <v>156</v>
      </c>
      <c r="E101" s="217" t="s">
        <v>1244</v>
      </c>
      <c r="F101" s="218" t="s">
        <v>1245</v>
      </c>
      <c r="G101" s="219" t="s">
        <v>1163</v>
      </c>
      <c r="H101" s="220">
        <v>1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38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161</v>
      </c>
      <c r="AT101" s="17" t="s">
        <v>156</v>
      </c>
      <c r="AU101" s="17" t="s">
        <v>75</v>
      </c>
      <c r="AY101" s="17" t="s">
        <v>154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75</v>
      </c>
      <c r="BK101" s="227">
        <f>ROUND(I101*H101,2)</f>
        <v>0</v>
      </c>
      <c r="BL101" s="17" t="s">
        <v>161</v>
      </c>
      <c r="BM101" s="17" t="s">
        <v>640</v>
      </c>
    </row>
    <row r="102" spans="2:63" s="11" customFormat="1" ht="25.9" customHeight="1">
      <c r="B102" s="200"/>
      <c r="C102" s="201"/>
      <c r="D102" s="202" t="s">
        <v>66</v>
      </c>
      <c r="E102" s="203" t="s">
        <v>1145</v>
      </c>
      <c r="F102" s="203" t="s">
        <v>1169</v>
      </c>
      <c r="G102" s="201"/>
      <c r="H102" s="201"/>
      <c r="I102" s="204"/>
      <c r="J102" s="205">
        <f>BK102</f>
        <v>0</v>
      </c>
      <c r="K102" s="201"/>
      <c r="L102" s="206"/>
      <c r="M102" s="207"/>
      <c r="N102" s="208"/>
      <c r="O102" s="208"/>
      <c r="P102" s="209">
        <f>SUM(P103:P111)</f>
        <v>0</v>
      </c>
      <c r="Q102" s="208"/>
      <c r="R102" s="209">
        <f>SUM(R103:R111)</f>
        <v>0</v>
      </c>
      <c r="S102" s="208"/>
      <c r="T102" s="210">
        <f>SUM(T103:T111)</f>
        <v>0</v>
      </c>
      <c r="AR102" s="211" t="s">
        <v>75</v>
      </c>
      <c r="AT102" s="212" t="s">
        <v>66</v>
      </c>
      <c r="AU102" s="212" t="s">
        <v>67</v>
      </c>
      <c r="AY102" s="211" t="s">
        <v>154</v>
      </c>
      <c r="BK102" s="213">
        <f>SUM(BK103:BK111)</f>
        <v>0</v>
      </c>
    </row>
    <row r="103" spans="2:65" s="1" customFormat="1" ht="16.5" customHeight="1">
      <c r="B103" s="38"/>
      <c r="C103" s="216" t="s">
        <v>67</v>
      </c>
      <c r="D103" s="216" t="s">
        <v>156</v>
      </c>
      <c r="E103" s="217" t="s">
        <v>1172</v>
      </c>
      <c r="F103" s="218" t="s">
        <v>1173</v>
      </c>
      <c r="G103" s="219" t="s">
        <v>1163</v>
      </c>
      <c r="H103" s="220">
        <v>1</v>
      </c>
      <c r="I103" s="221"/>
      <c r="J103" s="222">
        <f>ROUND(I103*H103,2)</f>
        <v>0</v>
      </c>
      <c r="K103" s="218" t="s">
        <v>1</v>
      </c>
      <c r="L103" s="43"/>
      <c r="M103" s="223" t="s">
        <v>1</v>
      </c>
      <c r="N103" s="224" t="s">
        <v>38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161</v>
      </c>
      <c r="AT103" s="17" t="s">
        <v>156</v>
      </c>
      <c r="AU103" s="17" t="s">
        <v>75</v>
      </c>
      <c r="AY103" s="17" t="s">
        <v>154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75</v>
      </c>
      <c r="BK103" s="227">
        <f>ROUND(I103*H103,2)</f>
        <v>0</v>
      </c>
      <c r="BL103" s="17" t="s">
        <v>161</v>
      </c>
      <c r="BM103" s="17" t="s">
        <v>649</v>
      </c>
    </row>
    <row r="104" spans="2:65" s="1" customFormat="1" ht="16.5" customHeight="1">
      <c r="B104" s="38"/>
      <c r="C104" s="216" t="s">
        <v>67</v>
      </c>
      <c r="D104" s="216" t="s">
        <v>156</v>
      </c>
      <c r="E104" s="217" t="s">
        <v>1175</v>
      </c>
      <c r="F104" s="218" t="s">
        <v>1176</v>
      </c>
      <c r="G104" s="219" t="s">
        <v>1163</v>
      </c>
      <c r="H104" s="220">
        <v>1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161</v>
      </c>
      <c r="AT104" s="17" t="s">
        <v>156</v>
      </c>
      <c r="AU104" s="17" t="s">
        <v>75</v>
      </c>
      <c r="AY104" s="17" t="s">
        <v>154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75</v>
      </c>
      <c r="BK104" s="227">
        <f>ROUND(I104*H104,2)</f>
        <v>0</v>
      </c>
      <c r="BL104" s="17" t="s">
        <v>161</v>
      </c>
      <c r="BM104" s="17" t="s">
        <v>654</v>
      </c>
    </row>
    <row r="105" spans="2:65" s="1" customFormat="1" ht="16.5" customHeight="1">
      <c r="B105" s="38"/>
      <c r="C105" s="216" t="s">
        <v>67</v>
      </c>
      <c r="D105" s="216" t="s">
        <v>156</v>
      </c>
      <c r="E105" s="217" t="s">
        <v>1221</v>
      </c>
      <c r="F105" s="218" t="s">
        <v>1222</v>
      </c>
      <c r="G105" s="219" t="s">
        <v>1163</v>
      </c>
      <c r="H105" s="220">
        <v>1</v>
      </c>
      <c r="I105" s="221"/>
      <c r="J105" s="222">
        <f>ROUND(I105*H105,2)</f>
        <v>0</v>
      </c>
      <c r="K105" s="218" t="s">
        <v>1</v>
      </c>
      <c r="L105" s="43"/>
      <c r="M105" s="223" t="s">
        <v>1</v>
      </c>
      <c r="N105" s="224" t="s">
        <v>38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161</v>
      </c>
      <c r="AT105" s="17" t="s">
        <v>156</v>
      </c>
      <c r="AU105" s="17" t="s">
        <v>75</v>
      </c>
      <c r="AY105" s="17" t="s">
        <v>154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75</v>
      </c>
      <c r="BK105" s="227">
        <f>ROUND(I105*H105,2)</f>
        <v>0</v>
      </c>
      <c r="BL105" s="17" t="s">
        <v>161</v>
      </c>
      <c r="BM105" s="17" t="s">
        <v>668</v>
      </c>
    </row>
    <row r="106" spans="2:65" s="1" customFormat="1" ht="16.5" customHeight="1">
      <c r="B106" s="38"/>
      <c r="C106" s="216" t="s">
        <v>67</v>
      </c>
      <c r="D106" s="216" t="s">
        <v>156</v>
      </c>
      <c r="E106" s="217" t="s">
        <v>1178</v>
      </c>
      <c r="F106" s="218" t="s">
        <v>1179</v>
      </c>
      <c r="G106" s="219" t="s">
        <v>1180</v>
      </c>
      <c r="H106" s="220">
        <v>4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38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161</v>
      </c>
      <c r="AT106" s="17" t="s">
        <v>156</v>
      </c>
      <c r="AU106" s="17" t="s">
        <v>75</v>
      </c>
      <c r="AY106" s="17" t="s">
        <v>154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75</v>
      </c>
      <c r="BK106" s="227">
        <f>ROUND(I106*H106,2)</f>
        <v>0</v>
      </c>
      <c r="BL106" s="17" t="s">
        <v>161</v>
      </c>
      <c r="BM106" s="17" t="s">
        <v>679</v>
      </c>
    </row>
    <row r="107" spans="2:65" s="1" customFormat="1" ht="16.5" customHeight="1">
      <c r="B107" s="38"/>
      <c r="C107" s="216" t="s">
        <v>67</v>
      </c>
      <c r="D107" s="216" t="s">
        <v>156</v>
      </c>
      <c r="E107" s="217" t="s">
        <v>1223</v>
      </c>
      <c r="F107" s="218" t="s">
        <v>1224</v>
      </c>
      <c r="G107" s="219" t="s">
        <v>1163</v>
      </c>
      <c r="H107" s="220">
        <v>1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161</v>
      </c>
      <c r="AT107" s="17" t="s">
        <v>156</v>
      </c>
      <c r="AU107" s="17" t="s">
        <v>75</v>
      </c>
      <c r="AY107" s="17" t="s">
        <v>154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75</v>
      </c>
      <c r="BK107" s="227">
        <f>ROUND(I107*H107,2)</f>
        <v>0</v>
      </c>
      <c r="BL107" s="17" t="s">
        <v>161</v>
      </c>
      <c r="BM107" s="17" t="s">
        <v>689</v>
      </c>
    </row>
    <row r="108" spans="2:65" s="1" customFormat="1" ht="16.5" customHeight="1">
      <c r="B108" s="38"/>
      <c r="C108" s="216" t="s">
        <v>67</v>
      </c>
      <c r="D108" s="216" t="s">
        <v>156</v>
      </c>
      <c r="E108" s="217" t="s">
        <v>1182</v>
      </c>
      <c r="F108" s="218" t="s">
        <v>1183</v>
      </c>
      <c r="G108" s="219" t="s">
        <v>1163</v>
      </c>
      <c r="H108" s="220">
        <v>1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161</v>
      </c>
      <c r="AT108" s="17" t="s">
        <v>156</v>
      </c>
      <c r="AU108" s="17" t="s">
        <v>75</v>
      </c>
      <c r="AY108" s="17" t="s">
        <v>154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75</v>
      </c>
      <c r="BK108" s="227">
        <f>ROUND(I108*H108,2)</f>
        <v>0</v>
      </c>
      <c r="BL108" s="17" t="s">
        <v>161</v>
      </c>
      <c r="BM108" s="17" t="s">
        <v>704</v>
      </c>
    </row>
    <row r="109" spans="2:65" s="1" customFormat="1" ht="16.5" customHeight="1">
      <c r="B109" s="38"/>
      <c r="C109" s="216" t="s">
        <v>67</v>
      </c>
      <c r="D109" s="216" t="s">
        <v>156</v>
      </c>
      <c r="E109" s="217" t="s">
        <v>1185</v>
      </c>
      <c r="F109" s="218" t="s">
        <v>1186</v>
      </c>
      <c r="G109" s="219" t="s">
        <v>1163</v>
      </c>
      <c r="H109" s="220">
        <v>1</v>
      </c>
      <c r="I109" s="221"/>
      <c r="J109" s="222">
        <f>ROUND(I109*H109,2)</f>
        <v>0</v>
      </c>
      <c r="K109" s="218" t="s">
        <v>1</v>
      </c>
      <c r="L109" s="43"/>
      <c r="M109" s="223" t="s">
        <v>1</v>
      </c>
      <c r="N109" s="224" t="s">
        <v>38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161</v>
      </c>
      <c r="AT109" s="17" t="s">
        <v>156</v>
      </c>
      <c r="AU109" s="17" t="s">
        <v>75</v>
      </c>
      <c r="AY109" s="17" t="s">
        <v>154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75</v>
      </c>
      <c r="BK109" s="227">
        <f>ROUND(I109*H109,2)</f>
        <v>0</v>
      </c>
      <c r="BL109" s="17" t="s">
        <v>161</v>
      </c>
      <c r="BM109" s="17" t="s">
        <v>714</v>
      </c>
    </row>
    <row r="110" spans="2:65" s="1" customFormat="1" ht="16.5" customHeight="1">
      <c r="B110" s="38"/>
      <c r="C110" s="216" t="s">
        <v>67</v>
      </c>
      <c r="D110" s="216" t="s">
        <v>156</v>
      </c>
      <c r="E110" s="217" t="s">
        <v>1188</v>
      </c>
      <c r="F110" s="218" t="s">
        <v>1189</v>
      </c>
      <c r="G110" s="219" t="s">
        <v>1163</v>
      </c>
      <c r="H110" s="220">
        <v>1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38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161</v>
      </c>
      <c r="AT110" s="17" t="s">
        <v>156</v>
      </c>
      <c r="AU110" s="17" t="s">
        <v>75</v>
      </c>
      <c r="AY110" s="17" t="s">
        <v>154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75</v>
      </c>
      <c r="BK110" s="227">
        <f>ROUND(I110*H110,2)</f>
        <v>0</v>
      </c>
      <c r="BL110" s="17" t="s">
        <v>161</v>
      </c>
      <c r="BM110" s="17" t="s">
        <v>724</v>
      </c>
    </row>
    <row r="111" spans="2:65" s="1" customFormat="1" ht="16.5" customHeight="1">
      <c r="B111" s="38"/>
      <c r="C111" s="216" t="s">
        <v>67</v>
      </c>
      <c r="D111" s="216" t="s">
        <v>156</v>
      </c>
      <c r="E111" s="217" t="s">
        <v>1191</v>
      </c>
      <c r="F111" s="218" t="s">
        <v>1192</v>
      </c>
      <c r="G111" s="219" t="s">
        <v>1163</v>
      </c>
      <c r="H111" s="220">
        <v>1</v>
      </c>
      <c r="I111" s="221"/>
      <c r="J111" s="222">
        <f>ROUND(I111*H111,2)</f>
        <v>0</v>
      </c>
      <c r="K111" s="218" t="s">
        <v>1</v>
      </c>
      <c r="L111" s="43"/>
      <c r="M111" s="285" t="s">
        <v>1</v>
      </c>
      <c r="N111" s="286" t="s">
        <v>38</v>
      </c>
      <c r="O111" s="287"/>
      <c r="P111" s="288">
        <f>O111*H111</f>
        <v>0</v>
      </c>
      <c r="Q111" s="288">
        <v>0</v>
      </c>
      <c r="R111" s="288">
        <f>Q111*H111</f>
        <v>0</v>
      </c>
      <c r="S111" s="288">
        <v>0</v>
      </c>
      <c r="T111" s="289">
        <f>S111*H111</f>
        <v>0</v>
      </c>
      <c r="AR111" s="17" t="s">
        <v>161</v>
      </c>
      <c r="AT111" s="17" t="s">
        <v>156</v>
      </c>
      <c r="AU111" s="17" t="s">
        <v>75</v>
      </c>
      <c r="AY111" s="17" t="s">
        <v>154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75</v>
      </c>
      <c r="BK111" s="227">
        <f>ROUND(I111*H111,2)</f>
        <v>0</v>
      </c>
      <c r="BL111" s="17" t="s">
        <v>161</v>
      </c>
      <c r="BM111" s="17" t="s">
        <v>733</v>
      </c>
    </row>
    <row r="112" spans="2:12" s="1" customFormat="1" ht="6.95" customHeight="1">
      <c r="B112" s="57"/>
      <c r="C112" s="58"/>
      <c r="D112" s="58"/>
      <c r="E112" s="58"/>
      <c r="F112" s="58"/>
      <c r="G112" s="58"/>
      <c r="H112" s="58"/>
      <c r="I112" s="167"/>
      <c r="J112" s="58"/>
      <c r="K112" s="58"/>
      <c r="L112" s="43"/>
    </row>
  </sheetData>
  <sheetProtection password="CC35" sheet="1" objects="1" scenarios="1" formatColumns="0" formatRows="0" autoFilter="0"/>
  <autoFilter ref="C89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 Petr (9768)</dc:creator>
  <cp:keywords/>
  <dc:description/>
  <cp:lastModifiedBy>Aigel Petr (9768)</cp:lastModifiedBy>
  <dcterms:created xsi:type="dcterms:W3CDTF">2019-05-16T05:39:18Z</dcterms:created>
  <dcterms:modified xsi:type="dcterms:W3CDTF">2019-05-16T05:39:33Z</dcterms:modified>
  <cp:category/>
  <cp:version/>
  <cp:contentType/>
  <cp:contentStatus/>
</cp:coreProperties>
</file>