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1727"/>
  <workbookPr defaultThemeVersion="124226"/>
  <bookViews>
    <workbookView xWindow="65426" yWindow="65426" windowWidth="19420" windowHeight="10420" activeTab="0"/>
  </bookViews>
  <sheets>
    <sheet name="List1" sheetId="1" r:id="rId1"/>
    <sheet name="List2" sheetId="2" r:id="rId2"/>
    <sheet name="List3" sheetId="3" r:id="rId3"/>
  </sheets>
  <definedNames/>
  <calcPr calcId="181029"/>
  <extLst/>
</workbook>
</file>

<file path=xl/comments1.xml><?xml version="1.0" encoding="utf-8"?>
<comments xmlns="http://schemas.openxmlformats.org/spreadsheetml/2006/main">
  <authors>
    <author>barta</author>
  </authors>
  <commentList>
    <comment ref="D159" authorId="0">
      <text>
        <r>
          <rPr>
            <b/>
            <sz val="8"/>
            <rFont val="Tahoma"/>
            <family val="2"/>
          </rPr>
          <t>barta: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<sst xmlns="http://schemas.openxmlformats.org/spreadsheetml/2006/main" count="1500" uniqueCount="620">
  <si>
    <t>číslo EAN</t>
  </si>
  <si>
    <t>název a adresa odběrného místa</t>
  </si>
  <si>
    <t>číslo odběrného místa</t>
  </si>
  <si>
    <t>distributor</t>
  </si>
  <si>
    <t>prodejce ele. energie</t>
  </si>
  <si>
    <t>distribuční tarif</t>
  </si>
  <si>
    <t>Jistič</t>
  </si>
  <si>
    <t>VT</t>
  </si>
  <si>
    <t>NT</t>
  </si>
  <si>
    <t>Celkem</t>
  </si>
  <si>
    <t>plán spotřeby v následujícím období-12ti měsíců v MWh</t>
  </si>
  <si>
    <t>859182400601626369</t>
  </si>
  <si>
    <t>Kvapilova 98</t>
  </si>
  <si>
    <t>ČEZ</t>
  </si>
  <si>
    <t>3x80A</t>
  </si>
  <si>
    <t>859182400601081427</t>
  </si>
  <si>
    <t>Nádražní 211</t>
  </si>
  <si>
    <t>1x6A</t>
  </si>
  <si>
    <t>1701300</t>
  </si>
  <si>
    <t>1x16A</t>
  </si>
  <si>
    <t>859182400601083322</t>
  </si>
  <si>
    <t>Vocelova 613</t>
  </si>
  <si>
    <t>1221299</t>
  </si>
  <si>
    <t>859182400601083308</t>
  </si>
  <si>
    <t>Vladislavova 373</t>
  </si>
  <si>
    <t>1220786</t>
  </si>
  <si>
    <t>3x25A</t>
  </si>
  <si>
    <t>859182400601083346</t>
  </si>
  <si>
    <t>Za Barborou 110</t>
  </si>
  <si>
    <t>1369733</t>
  </si>
  <si>
    <t>3x50A</t>
  </si>
  <si>
    <t>859182400601083032</t>
  </si>
  <si>
    <t>Kollárova 590</t>
  </si>
  <si>
    <t>1220729</t>
  </si>
  <si>
    <t>1x20A</t>
  </si>
  <si>
    <t>859182400601083025</t>
  </si>
  <si>
    <t>Kollárova 589</t>
  </si>
  <si>
    <t>1529679</t>
  </si>
  <si>
    <t>C 25d</t>
  </si>
  <si>
    <t>C 01d</t>
  </si>
  <si>
    <t>C 02d</t>
  </si>
  <si>
    <t>859182400601544182</t>
  </si>
  <si>
    <t>Benešova 648</t>
  </si>
  <si>
    <t>1423384</t>
  </si>
  <si>
    <t>859182400601082981</t>
  </si>
  <si>
    <t>1228686</t>
  </si>
  <si>
    <t>859182400601544199</t>
  </si>
  <si>
    <t>Benešova 634</t>
  </si>
  <si>
    <t>Benešova 647</t>
  </si>
  <si>
    <t>1423389</t>
  </si>
  <si>
    <t>3x40A</t>
  </si>
  <si>
    <t>859182400601581651</t>
  </si>
  <si>
    <t>1258610</t>
  </si>
  <si>
    <t>3x10A</t>
  </si>
  <si>
    <t>859182400601544175</t>
  </si>
  <si>
    <t>Benešova 649</t>
  </si>
  <si>
    <t>1243973</t>
  </si>
  <si>
    <t>859182400601101477</t>
  </si>
  <si>
    <t>Benešova 637</t>
  </si>
  <si>
    <t>1692815</t>
  </si>
  <si>
    <t>859182400601101484</t>
  </si>
  <si>
    <t>Benešova 638</t>
  </si>
  <si>
    <t>1692833</t>
  </si>
  <si>
    <t>859182400601082967</t>
  </si>
  <si>
    <t>Benešova 632</t>
  </si>
  <si>
    <t>1529671</t>
  </si>
  <si>
    <t>859182400601101491</t>
  </si>
  <si>
    <t>1235545</t>
  </si>
  <si>
    <t>859182400601581613</t>
  </si>
  <si>
    <t>Benešova 636</t>
  </si>
  <si>
    <t>1219049</t>
  </si>
  <si>
    <t>859182400601101453</t>
  </si>
  <si>
    <t>Benešova 635</t>
  </si>
  <si>
    <t>1692809</t>
  </si>
  <si>
    <t>859182400601101460</t>
  </si>
  <si>
    <t>1539783</t>
  </si>
  <si>
    <t>859182400601082974</t>
  </si>
  <si>
    <t>Benešova 633</t>
  </si>
  <si>
    <t>1566282</t>
  </si>
  <si>
    <t>3x20A</t>
  </si>
  <si>
    <t>859182400601082882</t>
  </si>
  <si>
    <t>Benešova 402</t>
  </si>
  <si>
    <t>1529648</t>
  </si>
  <si>
    <t>1x25A</t>
  </si>
  <si>
    <t>1x15A</t>
  </si>
  <si>
    <t>859182400601581620</t>
  </si>
  <si>
    <t>1738551</t>
  </si>
  <si>
    <t>859182400601082905</t>
  </si>
  <si>
    <t>Benešova 403</t>
  </si>
  <si>
    <t>1369719</t>
  </si>
  <si>
    <t>859182400609047036</t>
  </si>
  <si>
    <t>Zvonařská</t>
  </si>
  <si>
    <t>1000332126</t>
  </si>
  <si>
    <t>859182400601083223</t>
  </si>
  <si>
    <t>Sedlecká 652</t>
  </si>
  <si>
    <t>1220766</t>
  </si>
  <si>
    <t>859182400601792026</t>
  </si>
  <si>
    <t>Vítězná 443</t>
  </si>
  <si>
    <t>1250263</t>
  </si>
  <si>
    <t>C 45d</t>
  </si>
  <si>
    <t>3x160A</t>
  </si>
  <si>
    <t>859182400601760278</t>
  </si>
  <si>
    <t>Zámecká 285</t>
  </si>
  <si>
    <t>1719855</t>
  </si>
  <si>
    <t>859182400601107295</t>
  </si>
  <si>
    <t>Zámecká 167</t>
  </si>
  <si>
    <t>1212277</t>
  </si>
  <si>
    <t>859182400601079868</t>
  </si>
  <si>
    <t>Kaňk 1</t>
  </si>
  <si>
    <t>1218436</t>
  </si>
  <si>
    <t>859182400601562476</t>
  </si>
  <si>
    <t>Radnická g.</t>
  </si>
  <si>
    <t>1761718</t>
  </si>
  <si>
    <t>1x10A</t>
  </si>
  <si>
    <t>859182400601562469</t>
  </si>
  <si>
    <t>1761711</t>
  </si>
  <si>
    <t>859182400601082677</t>
  </si>
  <si>
    <t>Barborská 30</t>
  </si>
  <si>
    <t>1220160</t>
  </si>
  <si>
    <t>859182400601083179</t>
  </si>
  <si>
    <t>Národního odboje 56</t>
  </si>
  <si>
    <t>1702893</t>
  </si>
  <si>
    <t>859182400601096636</t>
  </si>
  <si>
    <t>1392293</t>
  </si>
  <si>
    <t>859182400601083063</t>
  </si>
  <si>
    <t>Komenského nám. 69</t>
  </si>
  <si>
    <t>1529691</t>
  </si>
  <si>
    <t>859182400601083070</t>
  </si>
  <si>
    <t>1530012</t>
  </si>
  <si>
    <t>859182400601517773</t>
  </si>
  <si>
    <t>Rejskova 936017</t>
  </si>
  <si>
    <t>1568385</t>
  </si>
  <si>
    <t>859182400601083018</t>
  </si>
  <si>
    <t>Mincířská 107</t>
  </si>
  <si>
    <t>1369724</t>
  </si>
  <si>
    <t>859182400601099156</t>
  </si>
  <si>
    <t>Trebišovská 609</t>
  </si>
  <si>
    <t>1690063</t>
  </si>
  <si>
    <t>859182400601099163</t>
  </si>
  <si>
    <t>1690066</t>
  </si>
  <si>
    <t>859182400601101446</t>
  </si>
  <si>
    <t>Trebišovská  611</t>
  </si>
  <si>
    <t>1692289</t>
  </si>
  <si>
    <t>859182400608386488</t>
  </si>
  <si>
    <t>Barborská 167</t>
  </si>
  <si>
    <t>3560128</t>
  </si>
  <si>
    <t>859182400601620664</t>
  </si>
  <si>
    <t>Radnická 178</t>
  </si>
  <si>
    <t>1223536</t>
  </si>
  <si>
    <t>3x125A</t>
  </si>
  <si>
    <t>859182400707074972</t>
  </si>
  <si>
    <t>Barborská 34</t>
  </si>
  <si>
    <t>1000024533</t>
  </si>
  <si>
    <t>859182400601081199</t>
  </si>
  <si>
    <t>Česká 242</t>
  </si>
  <si>
    <t>1528355</t>
  </si>
  <si>
    <t>859182400601082400</t>
  </si>
  <si>
    <t>Šultysova 154</t>
  </si>
  <si>
    <t>1393223</t>
  </si>
  <si>
    <t>859182400601082431</t>
  </si>
  <si>
    <t>Šultysova  170</t>
  </si>
  <si>
    <t>1528393</t>
  </si>
  <si>
    <t>859182400601082424</t>
  </si>
  <si>
    <t>Šultysova 167</t>
  </si>
  <si>
    <t>1702321</t>
  </si>
  <si>
    <t>859182400601081359</t>
  </si>
  <si>
    <t>U Havírny 921</t>
  </si>
  <si>
    <t>1528364</t>
  </si>
  <si>
    <t>859182400601081342</t>
  </si>
  <si>
    <t>1701299</t>
  </si>
  <si>
    <t>859182400601758640</t>
  </si>
  <si>
    <t>1528392</t>
  </si>
  <si>
    <t>3x32A</t>
  </si>
  <si>
    <t>859182400601081472</t>
  </si>
  <si>
    <t>Václavské nám. 182</t>
  </si>
  <si>
    <t>1701302</t>
  </si>
  <si>
    <t>859182400601081373</t>
  </si>
  <si>
    <t>1219708</t>
  </si>
  <si>
    <t>859182400601081366</t>
  </si>
  <si>
    <t>1219707</t>
  </si>
  <si>
    <t>859182400601111780</t>
  </si>
  <si>
    <t>Václavské nám. 181</t>
  </si>
  <si>
    <t>1534408</t>
  </si>
  <si>
    <t>859182400601082738</t>
  </si>
  <si>
    <t>Dačického 11</t>
  </si>
  <si>
    <t>1220183</t>
  </si>
  <si>
    <t>3x16A</t>
  </si>
  <si>
    <t>Školní 400</t>
  </si>
  <si>
    <t>859182400601082257</t>
  </si>
  <si>
    <t>1369273</t>
  </si>
  <si>
    <t>859182400601081489</t>
  </si>
  <si>
    <t>Václavské nám. 183</t>
  </si>
  <si>
    <t>1528366</t>
  </si>
  <si>
    <t>859182400601082417</t>
  </si>
  <si>
    <t>Šultysova 165</t>
  </si>
  <si>
    <t>1702312</t>
  </si>
  <si>
    <t>859182400601583129</t>
  </si>
  <si>
    <t>Dolní 186</t>
  </si>
  <si>
    <t>1547621</t>
  </si>
  <si>
    <t>859182400601081328</t>
  </si>
  <si>
    <t>Jungmannovo nám. 437</t>
  </si>
  <si>
    <t>1528362</t>
  </si>
  <si>
    <t>859182400601081298</t>
  </si>
  <si>
    <t>Jánské nám. 540</t>
  </si>
  <si>
    <t>1701298</t>
  </si>
  <si>
    <t>859182400601081335</t>
  </si>
  <si>
    <t>U Jelena 489</t>
  </si>
  <si>
    <t>1369103</t>
  </si>
  <si>
    <t>859182400601489773</t>
  </si>
  <si>
    <t>1378849</t>
  </si>
  <si>
    <t>859182400601094717</t>
  </si>
  <si>
    <t>Žižkova brána</t>
  </si>
  <si>
    <t>1563791</t>
  </si>
  <si>
    <t>859182400601081250</t>
  </si>
  <si>
    <t>Havlíčkovo nám. 84</t>
  </si>
  <si>
    <t>1219706</t>
  </si>
  <si>
    <t>859182400601081625</t>
  </si>
  <si>
    <t>Palackého nám. 377</t>
  </si>
  <si>
    <t>1528369</t>
  </si>
  <si>
    <t>859182400601081632</t>
  </si>
  <si>
    <t>1528370</t>
  </si>
  <si>
    <t>859182400601081649</t>
  </si>
  <si>
    <t>1701314</t>
  </si>
  <si>
    <t>859182400601082448</t>
  </si>
  <si>
    <t>Tylova 388</t>
  </si>
  <si>
    <t>1529428</t>
  </si>
  <si>
    <t>859182400601081267</t>
  </si>
  <si>
    <t>Havlíčkovo nám. 551</t>
  </si>
  <si>
    <t>1701296</t>
  </si>
  <si>
    <t>859182400608747630</t>
  </si>
  <si>
    <t>1000172021</t>
  </si>
  <si>
    <t>859182400601081274</t>
  </si>
  <si>
    <t>Havlíčkovo nám. 552</t>
  </si>
  <si>
    <t>1528359</t>
  </si>
  <si>
    <t>859182400601082264</t>
  </si>
  <si>
    <t>Školní 401</t>
  </si>
  <si>
    <t>1528389</t>
  </si>
  <si>
    <t>859182400601098074</t>
  </si>
  <si>
    <t>Havlíčkovo nám 87</t>
  </si>
  <si>
    <t>1719271</t>
  </si>
  <si>
    <t>C  02d</t>
  </si>
  <si>
    <t>859182400601591032</t>
  </si>
  <si>
    <t>U Lesa 987</t>
  </si>
  <si>
    <t>1259707</t>
  </si>
  <si>
    <t>859182400608558564</t>
  </si>
  <si>
    <t>Vojtěšská 19</t>
  </si>
  <si>
    <t>1000079501</t>
  </si>
  <si>
    <t>3X25A</t>
  </si>
  <si>
    <t>859182400601555270</t>
  </si>
  <si>
    <t>Puškinská 661</t>
  </si>
  <si>
    <t>1768660</t>
  </si>
  <si>
    <t>859182400601555263</t>
  </si>
  <si>
    <t>1433816</t>
  </si>
  <si>
    <t>859182400601555294</t>
  </si>
  <si>
    <t>Puškinská 660</t>
  </si>
  <si>
    <t>1768666</t>
  </si>
  <si>
    <t>3x24A</t>
  </si>
  <si>
    <t>859182400601555256</t>
  </si>
  <si>
    <t>Puškinská 659</t>
  </si>
  <si>
    <t>1590385</t>
  </si>
  <si>
    <t>859182400601555300</t>
  </si>
  <si>
    <t>1768672</t>
  </si>
  <si>
    <t>859182400601555249</t>
  </si>
  <si>
    <t>1253893</t>
  </si>
  <si>
    <t>859182400601535548</t>
  </si>
  <si>
    <t>Puškinská 658</t>
  </si>
  <si>
    <t>1578262</t>
  </si>
  <si>
    <t>859182400601535579</t>
  </si>
  <si>
    <t>Puškinská 657</t>
  </si>
  <si>
    <t>1578657</t>
  </si>
  <si>
    <t>859182400601535586</t>
  </si>
  <si>
    <t>1579145</t>
  </si>
  <si>
    <t>859182400601535531</t>
  </si>
  <si>
    <t>1248967</t>
  </si>
  <si>
    <t>859182400601535555</t>
  </si>
  <si>
    <t>Puškinská 656</t>
  </si>
  <si>
    <t>1578269</t>
  </si>
  <si>
    <t>859182400601535562</t>
  </si>
  <si>
    <t>1578616</t>
  </si>
  <si>
    <t>859182400601081854</t>
  </si>
  <si>
    <t>Puškinská 651</t>
  </si>
  <si>
    <t>1701714</t>
  </si>
  <si>
    <t>859182400601081861</t>
  </si>
  <si>
    <t>Puškinská 652</t>
  </si>
  <si>
    <t>1701721</t>
  </si>
  <si>
    <t>859182400601572581</t>
  </si>
  <si>
    <t>Puškinská 653</t>
  </si>
  <si>
    <t>1391447</t>
  </si>
  <si>
    <t>859182400601081878</t>
  </si>
  <si>
    <t>1219766</t>
  </si>
  <si>
    <t>859182400601098005</t>
  </si>
  <si>
    <t>Puškinská 617</t>
  </si>
  <si>
    <t>1742521</t>
  </si>
  <si>
    <t>3x100A</t>
  </si>
  <si>
    <t>859182400608961111</t>
  </si>
  <si>
    <t>Malín</t>
  </si>
  <si>
    <t>1000287053</t>
  </si>
  <si>
    <t>859182400601079851</t>
  </si>
  <si>
    <t>Poličany</t>
  </si>
  <si>
    <t>1700408</t>
  </si>
  <si>
    <t>Masarykova 343</t>
  </si>
  <si>
    <t>859182400601081892</t>
  </si>
  <si>
    <t>1369149</t>
  </si>
  <si>
    <t>859182400601110301</t>
  </si>
  <si>
    <t>1216382</t>
  </si>
  <si>
    <t>859182400601105789</t>
  </si>
  <si>
    <t>1370044</t>
  </si>
  <si>
    <t>Barborská trh</t>
  </si>
  <si>
    <t>859182400609246699</t>
  </si>
  <si>
    <t>1000514292</t>
  </si>
  <si>
    <t>859182400609227636</t>
  </si>
  <si>
    <t>1000488967</t>
  </si>
  <si>
    <t>859182400601521862</t>
  </si>
  <si>
    <t>1755106</t>
  </si>
  <si>
    <t>Pobřežní 194</t>
  </si>
  <si>
    <t>1883849</t>
  </si>
  <si>
    <t>Hlouška 644</t>
  </si>
  <si>
    <t>859182400609232920</t>
  </si>
  <si>
    <t>1000492703</t>
  </si>
  <si>
    <t>859182400608568006</t>
  </si>
  <si>
    <t>J. Palacha p.4122/1</t>
  </si>
  <si>
    <t>1000083491</t>
  </si>
  <si>
    <t>C 02 d</t>
  </si>
  <si>
    <t>859182400608820692</t>
  </si>
  <si>
    <t>Lierova 146</t>
  </si>
  <si>
    <t>1000211628</t>
  </si>
  <si>
    <t>C 01 d</t>
  </si>
  <si>
    <t>1x16 A</t>
  </si>
  <si>
    <t>859182400601558561</t>
  </si>
  <si>
    <t>1546494</t>
  </si>
  <si>
    <t>859182400609358422</t>
  </si>
  <si>
    <t>1000679168</t>
  </si>
  <si>
    <t>3x63 A</t>
  </si>
  <si>
    <t>3xJ20x50</t>
  </si>
  <si>
    <t>NÁZEV SLEDOVANÉHO SUBJEKTU: Město Kutná Hora-centrální zadavatel</t>
  </si>
  <si>
    <t>VN</t>
  </si>
  <si>
    <t>SEZNAM ODBĚRNÝCH MÍST-ROZPIS SPOTŘEBY ELEKTRICKÉ ENERGIE-část VZ 1-ELEKTŘINA</t>
  </si>
  <si>
    <t>Na Brunclíku</t>
  </si>
  <si>
    <t>Jungmannovo nám. 321</t>
  </si>
  <si>
    <t>Střelecká 617</t>
  </si>
  <si>
    <t>Malín 167</t>
  </si>
  <si>
    <t>859182400601620046</t>
  </si>
  <si>
    <t>1700885</t>
  </si>
  <si>
    <t>C25d</t>
  </si>
  <si>
    <t>3x20 A</t>
  </si>
  <si>
    <t>859182400609387736</t>
  </si>
  <si>
    <t>1000716015</t>
  </si>
  <si>
    <t>C 25 d</t>
  </si>
  <si>
    <t>3x25 A</t>
  </si>
  <si>
    <t>Studentů 145</t>
  </si>
  <si>
    <t>859182400601079875</t>
  </si>
  <si>
    <t>859182400609588119</t>
  </si>
  <si>
    <t>1000885022</t>
  </si>
  <si>
    <t>3x63A</t>
  </si>
  <si>
    <t>859182400601626284</t>
  </si>
  <si>
    <t>859182400601623412</t>
  </si>
  <si>
    <t>859182400609369787</t>
  </si>
  <si>
    <t>1000694012</t>
  </si>
  <si>
    <t>859182400601094687</t>
  </si>
  <si>
    <t>Perštejnec 880283</t>
  </si>
  <si>
    <t>3x20</t>
  </si>
  <si>
    <t>Barborská  osv.</t>
  </si>
  <si>
    <r>
      <t xml:space="preserve"> spotřeba</t>
    </r>
    <r>
      <rPr>
        <b/>
        <sz val="8"/>
        <color indexed="10"/>
        <rFont val="Times New Roman"/>
        <family val="1"/>
      </rPr>
      <t xml:space="preserve"> MWh</t>
    </r>
    <r>
      <rPr>
        <b/>
        <sz val="8"/>
        <rFont val="Times New Roman"/>
        <family val="1"/>
      </rPr>
      <t xml:space="preserve"> za uplynulá období-12 měsíců</t>
    </r>
  </si>
  <si>
    <t>859182400601620015</t>
  </si>
  <si>
    <t>Opletalova 65, 284 01 Kutná Hora</t>
  </si>
  <si>
    <t>0001528339</t>
  </si>
  <si>
    <t>3x 125 A</t>
  </si>
  <si>
    <t>859182400601620107</t>
  </si>
  <si>
    <t>Dačického ná. 16/8, 284 01 Kutná Hora</t>
  </si>
  <si>
    <t>0001369542</t>
  </si>
  <si>
    <t>3x 16A</t>
  </si>
  <si>
    <t>859182400601620039</t>
  </si>
  <si>
    <t>Malín 277, 284 01 Kutná Hora</t>
  </si>
  <si>
    <t>0001368848</t>
  </si>
  <si>
    <t>3x 80 A</t>
  </si>
  <si>
    <t>859182400601620008</t>
  </si>
  <si>
    <t>Kaňk 243, 284 04 Kutná Hora</t>
  </si>
  <si>
    <t>0001218441</t>
  </si>
  <si>
    <t>3x 25 A</t>
  </si>
  <si>
    <t>859182400601081144</t>
  </si>
  <si>
    <t>Zámecká 27, 284 03 Kutná Hora</t>
  </si>
  <si>
    <t>0001700890</t>
  </si>
  <si>
    <t>859182400601620114</t>
  </si>
  <si>
    <t>Benešova 7, 284 01 Kutná Hora</t>
  </si>
  <si>
    <t>0001529639</t>
  </si>
  <si>
    <t>859182400601110851</t>
  </si>
  <si>
    <t>Benešova 149, 284 01 Kutná Hora MŠ II</t>
  </si>
  <si>
    <t>0001719538</t>
  </si>
  <si>
    <t>859182400601082851</t>
  </si>
  <si>
    <t>Benešova 149, 284 01 Kutná Hora-MŠ I</t>
  </si>
  <si>
    <t>0001566276</t>
  </si>
  <si>
    <t>3x 160 A</t>
  </si>
  <si>
    <t>859182400601110950</t>
  </si>
  <si>
    <t>Benešova 149, 284 01 Kutná Hora-MŠ výměník</t>
  </si>
  <si>
    <t>0001719822</t>
  </si>
  <si>
    <t>Mateřské školy Kutná Hora, příspěvková organizace-pověřujhící zadavatel č.1</t>
  </si>
  <si>
    <t>3x 63A</t>
  </si>
  <si>
    <t>859182400601620022</t>
  </si>
  <si>
    <t>Jana Palacha 166, 284 01 Kutná Hora-ZŠ</t>
  </si>
  <si>
    <t>0001219702</t>
  </si>
  <si>
    <t>3x 160A</t>
  </si>
  <si>
    <t>859182400601523453</t>
  </si>
  <si>
    <t>Jana Palacha 166, 284 01 Kutná Hora-kancelář</t>
  </si>
  <si>
    <t>0001235991</t>
  </si>
  <si>
    <t>3x 25A</t>
  </si>
  <si>
    <t>859182400601523460</t>
  </si>
  <si>
    <t>Jana Palacha 166, 284 01 Kutná Hora-výměník</t>
  </si>
  <si>
    <t>0001726261</t>
  </si>
  <si>
    <t>859182400601081304</t>
  </si>
  <si>
    <t>Jiráskovy sady 387/7, 284 01 Kutná Hora</t>
  </si>
  <si>
    <t>0001369100</t>
  </si>
  <si>
    <t>859182400601625249</t>
  </si>
  <si>
    <t>0001234530</t>
  </si>
  <si>
    <t>3x 40 A</t>
  </si>
  <si>
    <t>859182400601081311</t>
  </si>
  <si>
    <t>0001528361</t>
  </si>
  <si>
    <t>3x 50 A</t>
  </si>
  <si>
    <t>859182400604428243</t>
  </si>
  <si>
    <t>3</t>
  </si>
  <si>
    <t>Základní škola T. G. Masaryka Kutná Hora, Jiráskovy sady 387, příspěvková organizace-pověřující zadavatel č.3</t>
  </si>
  <si>
    <t>Základní škola Jana Palacha v Kutné Hoře, příspěvková organizace-pověřující zadavatel č.2</t>
  </si>
  <si>
    <t>Kamenná stezka 40/1, 284 01 Kutná Hora</t>
  </si>
  <si>
    <t>3x 100A</t>
  </si>
  <si>
    <t>859182400601101941</t>
  </si>
  <si>
    <t>0001540805</t>
  </si>
  <si>
    <t>Kremnická 98/18, 284 01 Kutná Hora-ZŠ</t>
  </si>
  <si>
    <t>Tyršova 239/19, 284 01 Kutná Hora-ZŠ</t>
  </si>
  <si>
    <t>3x 50A</t>
  </si>
  <si>
    <t>859182400601101989</t>
  </si>
  <si>
    <t>859182400608594197</t>
  </si>
  <si>
    <t>0</t>
  </si>
  <si>
    <t>Základní škola Žižkov, příspěvková organizace-pověřující zadavatel č.5</t>
  </si>
  <si>
    <t>Základní škola Kutná Hora, Kamenná stezka 40, příspěvková organizace-pověřující zadavatel č.4</t>
  </si>
  <si>
    <t>859182400601620138</t>
  </si>
  <si>
    <t>Kremnická 98/18, 284 01 Kutná Hora</t>
  </si>
  <si>
    <t>0001530028</t>
  </si>
  <si>
    <t>859182400601081496</t>
  </si>
  <si>
    <t xml:space="preserve"> Nerudova 387, 284 01 Kutná Hora</t>
  </si>
  <si>
    <t>0001528367</t>
  </si>
  <si>
    <t>859182400601741109</t>
  </si>
  <si>
    <t xml:space="preserve"> Jana Palacha 168, 284 01 Kutná Hora</t>
  </si>
  <si>
    <t>0001561198</t>
  </si>
  <si>
    <t>Školní jídelny Kutná Hora, příspěvková organizace-pověřující zadavatel č.6</t>
  </si>
  <si>
    <t>859182400602372289</t>
  </si>
  <si>
    <t>Kaňk 871065 před poštou</t>
  </si>
  <si>
    <t>C 62d</t>
  </si>
  <si>
    <t>3x80</t>
  </si>
  <si>
    <t>859182400602372388</t>
  </si>
  <si>
    <t>Malín 876800 TS Slévárenská</t>
  </si>
  <si>
    <t>859182400602372364</t>
  </si>
  <si>
    <t>Malín 876787 u pošty</t>
  </si>
  <si>
    <t>3x32</t>
  </si>
  <si>
    <t>859182400602372357</t>
  </si>
  <si>
    <t>Malín 876786 u čp. 110</t>
  </si>
  <si>
    <t>859182400602372371</t>
  </si>
  <si>
    <t>Malín 876788 u čp. 125</t>
  </si>
  <si>
    <t>3x40</t>
  </si>
  <si>
    <t>859182400602372340</t>
  </si>
  <si>
    <t>Malín 876785 pod nadjezdem</t>
  </si>
  <si>
    <t>1x25</t>
  </si>
  <si>
    <t>859182400602372418</t>
  </si>
  <si>
    <t>U Nadjezdu 185</t>
  </si>
  <si>
    <t>3x50</t>
  </si>
  <si>
    <t>859182400602372531</t>
  </si>
  <si>
    <t>Čechova 883666</t>
  </si>
  <si>
    <t>859182400602370285</t>
  </si>
  <si>
    <t>Na Chmelnici 883759 u čp.277</t>
  </si>
  <si>
    <t>859182400602372395</t>
  </si>
  <si>
    <t>Perštejnec 880282    VO</t>
  </si>
  <si>
    <t>1x20</t>
  </si>
  <si>
    <t>859182400602372722</t>
  </si>
  <si>
    <t>Neškaredice 878772</t>
  </si>
  <si>
    <t>859182400602372326</t>
  </si>
  <si>
    <t>Opletalova 874569 TS u čp.173</t>
  </si>
  <si>
    <t>859182400602372296</t>
  </si>
  <si>
    <t>Jana Zajíce 873547 TS u Parkovičtě</t>
  </si>
  <si>
    <t>859182400602372333</t>
  </si>
  <si>
    <t>Jana Palacha 875906 TS proti čp.157</t>
  </si>
  <si>
    <t>3x63</t>
  </si>
  <si>
    <t>859182400602372678</t>
  </si>
  <si>
    <t>Prachňanská 874890 TS</t>
  </si>
  <si>
    <t>859182400602372494</t>
  </si>
  <si>
    <t>Tyršova 875406 u čp.927</t>
  </si>
  <si>
    <t>3x25</t>
  </si>
  <si>
    <t>859182400602372302</t>
  </si>
  <si>
    <t>17. listopadu 874270 u čp. 101</t>
  </si>
  <si>
    <t>859182400602372319</t>
  </si>
  <si>
    <t>17. listopadu 874272 u čp. 117</t>
  </si>
  <si>
    <t>859182400602372562</t>
  </si>
  <si>
    <t>Dolní 873485 na TS</t>
  </si>
  <si>
    <t>859182400602372470</t>
  </si>
  <si>
    <t>Puškinská 874939</t>
  </si>
  <si>
    <t>859182400602372692</t>
  </si>
  <si>
    <t>Trebišovská 875359 na TS</t>
  </si>
  <si>
    <t>859182400602372517</t>
  </si>
  <si>
    <t>U Tylova divadla 875539  čp. 640</t>
  </si>
  <si>
    <t>859182400602372524</t>
  </si>
  <si>
    <t>Želivského 875880 TS Havírna</t>
  </si>
  <si>
    <t>859182400602372432</t>
  </si>
  <si>
    <t>Ku Ptáku 874110 TS NaŠtolách</t>
  </si>
  <si>
    <t>859182400602372593</t>
  </si>
  <si>
    <t>Ke Kalichu 873911 u čp. 442</t>
  </si>
  <si>
    <t>859182400602372609</t>
  </si>
  <si>
    <t>Kouřimská 874032</t>
  </si>
  <si>
    <t>859182400602372715</t>
  </si>
  <si>
    <t>Na Výsluní 875957 u čp.697</t>
  </si>
  <si>
    <t xml:space="preserve">859182400602372555 </t>
  </si>
  <si>
    <t>Časlavská 873244 u čp.13 OSBD</t>
  </si>
  <si>
    <t>859182400602372623</t>
  </si>
  <si>
    <t>K Bělidlu 874350 TS u sedmi zlodějů</t>
  </si>
  <si>
    <t>859182400602372661</t>
  </si>
  <si>
    <t>Potoční 874871 u čp.19</t>
  </si>
  <si>
    <t>859182400602372616</t>
  </si>
  <si>
    <t>Kudrnova 874093 TS</t>
  </si>
  <si>
    <t>859182400602372579</t>
  </si>
  <si>
    <t>Benešova 873487 TS u Lidky</t>
  </si>
  <si>
    <t>859182400602372487</t>
  </si>
  <si>
    <t>Masarykova 875013 u kapličky</t>
  </si>
  <si>
    <t>859182400602372586</t>
  </si>
  <si>
    <t>Hrnčířská 873675 proti INTERDEKORU</t>
  </si>
  <si>
    <t>859182400602372654</t>
  </si>
  <si>
    <t>Pod Tratí 874844 pilíř vedle TS</t>
  </si>
  <si>
    <t>859182400602372401</t>
  </si>
  <si>
    <t>Poličany 880764</t>
  </si>
  <si>
    <t>859182400602372685</t>
  </si>
  <si>
    <t>Táborská 875286 pilíř u hl.silnice</t>
  </si>
  <si>
    <t>859182400602372463</t>
  </si>
  <si>
    <t>Pobřežní 874749 podloubí mlýnu</t>
  </si>
  <si>
    <t>859182400602372630</t>
  </si>
  <si>
    <t>Pod Barborou 874794 u parkuviště</t>
  </si>
  <si>
    <t>859182400602372500</t>
  </si>
  <si>
    <t>U Jelena 875445 rozvaděč na TS</t>
  </si>
  <si>
    <t>859182400602372647</t>
  </si>
  <si>
    <t>Jiřího z Poděbrad 394</t>
  </si>
  <si>
    <t>859182400602372456</t>
  </si>
  <si>
    <t>Vladislavova 874705</t>
  </si>
  <si>
    <t>859182400602410516</t>
  </si>
  <si>
    <t>859182400602372449</t>
  </si>
  <si>
    <t>Sokolská 573 na sokolovně</t>
  </si>
  <si>
    <t>859182400602372425</t>
  </si>
  <si>
    <t>Česká 247</t>
  </si>
  <si>
    <t>859182400602372548</t>
  </si>
  <si>
    <t>K Nádraží 883734 trafostanice</t>
  </si>
  <si>
    <t>859182400601094700</t>
  </si>
  <si>
    <t>Masarykova 875012 přechod</t>
  </si>
  <si>
    <t>1x16</t>
  </si>
  <si>
    <t>859182400601094694</t>
  </si>
  <si>
    <t>Na Námětí 874472 křižovatka</t>
  </si>
  <si>
    <t>859182400601622583</t>
  </si>
  <si>
    <t>Česká 793 hřbitov</t>
  </si>
  <si>
    <t>859182400601622606</t>
  </si>
  <si>
    <t>U Lazara</t>
  </si>
  <si>
    <t>859182400601094670</t>
  </si>
  <si>
    <t>Malín 876794 kostel u čp. 128</t>
  </si>
  <si>
    <t>859182400609011358</t>
  </si>
  <si>
    <t>859182400609561433</t>
  </si>
  <si>
    <t>859182400601567075</t>
  </si>
  <si>
    <t>Čáslavská 198, 284 01 Kutná Hora</t>
  </si>
  <si>
    <t>0001419752</t>
  </si>
  <si>
    <t>3x315A</t>
  </si>
  <si>
    <t>Technické služby Kutná Hora, spol. s r.o.-pověřující zadavatel č.7</t>
  </si>
  <si>
    <t>Tělovýchovná jednota Sparta Kutná Hora-pověřující zadavatel č.8</t>
  </si>
  <si>
    <t>PŘEDPOKLAD ODBĚRU ELEKTŘINY CELKEM MWh za 12 měsíců</t>
  </si>
  <si>
    <t xml:space="preserve">C01d, C02d, C03d </t>
  </si>
  <si>
    <t xml:space="preserve">C25d </t>
  </si>
  <si>
    <t>C45d</t>
  </si>
  <si>
    <t>C 62d (veřejné osvětlení)</t>
  </si>
  <si>
    <t>hladina NN celkem</t>
  </si>
  <si>
    <t>hladina VN celkem</t>
  </si>
  <si>
    <t>elektřina MWh celkem 12 měsíců</t>
  </si>
  <si>
    <t>celkem pro tarify NN</t>
  </si>
  <si>
    <t>distribuční sazba NN</t>
  </si>
  <si>
    <t>celkem pro tarify VN</t>
  </si>
  <si>
    <r>
      <t xml:space="preserve"> spotřeba </t>
    </r>
    <r>
      <rPr>
        <sz val="8"/>
        <color rgb="FFFF0000"/>
        <rFont val="Times New Roman"/>
        <family val="1"/>
      </rPr>
      <t>MWh</t>
    </r>
    <r>
      <rPr>
        <sz val="8"/>
        <rFont val="Times New Roman"/>
        <family val="1"/>
      </rPr>
      <t xml:space="preserve"> za uplynulá období-12 měsíců</t>
    </r>
  </si>
  <si>
    <t>859182400609744096</t>
  </si>
  <si>
    <t>D 02d</t>
  </si>
  <si>
    <t>1001017565</t>
  </si>
  <si>
    <t>859182400601111254</t>
  </si>
  <si>
    <t>1220872</t>
  </si>
  <si>
    <t>U Havírny 922</t>
  </si>
  <si>
    <t>Komenského nám.41</t>
  </si>
  <si>
    <t>Zachova 368</t>
  </si>
  <si>
    <t xml:space="preserve">C 02d </t>
  </si>
  <si>
    <t>1001076524</t>
  </si>
  <si>
    <t>859182400609818315</t>
  </si>
  <si>
    <t>Amper Market</t>
  </si>
  <si>
    <t xml:space="preserve">C 01d </t>
  </si>
  <si>
    <t>1001020993</t>
  </si>
  <si>
    <t>K Nádraží 2</t>
  </si>
  <si>
    <t>859182400609747165</t>
  </si>
  <si>
    <t>Trebišovská 611</t>
  </si>
  <si>
    <t>859182400601752501</t>
  </si>
  <si>
    <t>0001737734</t>
  </si>
  <si>
    <t xml:space="preserve"> spotřeba MWh za uplynulá období-12 měsíců</t>
  </si>
  <si>
    <t>Amper Market, a.s. ,Antala Staška 1076/33a</t>
  </si>
  <si>
    <t>AM</t>
  </si>
  <si>
    <t>3x100</t>
  </si>
  <si>
    <t>EAN: 859182400609561433</t>
  </si>
  <si>
    <t>Kaňkovská</t>
  </si>
  <si>
    <t>EAN: 859182400609011358</t>
  </si>
  <si>
    <t>Štefánikova</t>
  </si>
  <si>
    <t>není uvedeno</t>
  </si>
  <si>
    <t>Amper</t>
  </si>
  <si>
    <t xml:space="preserve">Amper </t>
  </si>
  <si>
    <t>Měso Kutná Hora</t>
  </si>
  <si>
    <t>Příloha ZD č.2_1-„Seznam odběrných míst elektřiny Centrálního zadavatele a Pověřujících zadavatelů“</t>
  </si>
  <si>
    <t>859182400609917865</t>
  </si>
  <si>
    <t>859182400600017243</t>
  </si>
  <si>
    <t>Cihlářská 17</t>
  </si>
  <si>
    <t>Malín sokolovna</t>
  </si>
  <si>
    <t>Masarykova 453</t>
  </si>
  <si>
    <t>innogy</t>
  </si>
  <si>
    <t>859182400601487854</t>
  </si>
  <si>
    <t>63A</t>
  </si>
  <si>
    <t>Palackého nám.3883/1</t>
  </si>
  <si>
    <t>Třešňovka</t>
  </si>
  <si>
    <t>859182400610114079</t>
  </si>
  <si>
    <t>Sedlec 744/8</t>
  </si>
  <si>
    <t>859182400610317364</t>
  </si>
  <si>
    <t>K Jakubu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</si>
</sst>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* #,##0.00\ &quot;Kč&quot;_-;\-* #,##0.00\ &quot;Kč&quot;_-;_-* &quot;-&quot;??\ &quot;Kč&quot;_-;_-@_-"/>
    <numFmt numFmtId="164" formatCode="0.000"/>
    <numFmt numFmtId="165" formatCode="0.000E+00"/>
    <numFmt numFmtId="166" formatCode="#,##0.000"/>
  </numFmts>
  <fonts count="15"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color indexed="10"/>
      <name val="Times New Roman"/>
      <family val="1"/>
    </font>
    <font>
      <b/>
      <sz val="8"/>
      <name val="Arial"/>
      <family val="2"/>
    </font>
    <font>
      <sz val="10"/>
      <color indexed="10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12"/>
      <name val="Times New Roman"/>
      <family val="1"/>
    </font>
    <font>
      <sz val="8"/>
      <color rgb="FFFF0000"/>
      <name val="Times New Roman"/>
      <family val="1"/>
    </font>
    <font>
      <b/>
      <sz val="10"/>
      <name val="Arial"/>
      <family val="2"/>
    </font>
    <font>
      <sz val="8"/>
      <color theme="0"/>
      <name val="Times New Roman"/>
      <family val="1"/>
    </font>
  </fonts>
  <fills count="13">
    <fill>
      <patternFill/>
    </fill>
    <fill>
      <patternFill patternType="gray125"/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/>
    </border>
    <border>
      <left style="medium"/>
      <right style="thin"/>
      <top style="thin"/>
      <bottom/>
    </border>
    <border>
      <left style="thin"/>
      <right/>
      <top style="thin"/>
      <bottom/>
    </border>
    <border>
      <left style="thin"/>
      <right style="thin"/>
      <top style="thin"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 style="hair"/>
      <right style="hair"/>
      <top style="hair"/>
      <bottom style="hair"/>
    </border>
    <border>
      <left style="medium"/>
      <right/>
      <top style="medium"/>
      <bottom style="thick"/>
    </border>
    <border>
      <left style="medium"/>
      <right style="medium"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>
      <left style="medium"/>
      <right/>
      <top/>
      <bottom style="thin"/>
    </border>
    <border>
      <left/>
      <right/>
      <top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ck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ck"/>
    </border>
    <border>
      <left style="thin"/>
      <right style="medium"/>
      <top style="thin"/>
      <bottom style="thick"/>
    </border>
    <border>
      <left style="medium"/>
      <right/>
      <top style="thin"/>
      <bottom style="thick"/>
    </border>
    <border>
      <left/>
      <right style="thin"/>
      <top style="thin"/>
      <bottom style="thick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 style="medium"/>
      <top style="thick"/>
      <bottom style="thin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hair"/>
      <right/>
      <top/>
      <bottom/>
    </border>
    <border>
      <left style="thin"/>
      <right style="medium"/>
      <top/>
      <bottom style="thin"/>
    </border>
    <border>
      <left style="thin"/>
      <right/>
      <top style="thin"/>
      <bottom style="thin"/>
    </border>
    <border>
      <left style="hair"/>
      <right style="hair"/>
      <top/>
      <bottom/>
    </border>
    <border>
      <left style="thin"/>
      <right style="thin"/>
      <top/>
      <bottom/>
    </border>
    <border>
      <left/>
      <right style="thin"/>
      <top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hair"/>
      <top style="hair"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thin"/>
      <right style="thick"/>
      <top style="thin"/>
      <bottom style="thick"/>
    </border>
    <border>
      <left style="thin"/>
      <right style="thick"/>
      <top/>
      <bottom style="thin"/>
    </border>
    <border>
      <left style="thin"/>
      <right style="thick"/>
      <top style="thin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 style="thin"/>
    </border>
    <border>
      <left style="medium"/>
      <right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  <border>
      <left/>
      <right/>
      <top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thick"/>
      <right style="thin"/>
      <top style="thick"/>
      <bottom style="thin"/>
    </border>
    <border>
      <left style="thick"/>
      <right/>
      <top style="thin"/>
      <bottom style="thick"/>
    </border>
    <border>
      <left/>
      <right/>
      <top style="thin"/>
      <bottom style="thick"/>
    </border>
    <border>
      <left style="thick"/>
      <right style="thin"/>
      <top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ck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ck"/>
      <right/>
      <top style="thick"/>
      <bottom style="thin"/>
    </border>
    <border>
      <left/>
      <right/>
      <top style="thick"/>
      <bottom style="thin"/>
    </border>
    <border>
      <left/>
      <right style="thin"/>
      <top style="thick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56">
    <xf numFmtId="0" fontId="0" fillId="0" borderId="0" xfId="0"/>
    <xf numFmtId="49" fontId="1" fillId="0" borderId="0" xfId="0" applyNumberFormat="1" applyFont="1"/>
    <xf numFmtId="49" fontId="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vertical="center"/>
    </xf>
    <xf numFmtId="165" fontId="0" fillId="0" borderId="0" xfId="0" applyNumberFormat="1"/>
    <xf numFmtId="49" fontId="1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/>
    </xf>
    <xf numFmtId="0" fontId="1" fillId="2" borderId="2" xfId="0" applyFont="1" applyFill="1" applyBorder="1" applyAlignment="1">
      <alignment horizontal="center" vertical="center" wrapText="1"/>
    </xf>
    <xf numFmtId="49" fontId="1" fillId="3" borderId="3" xfId="0" applyNumberFormat="1" applyFont="1" applyFill="1" applyBorder="1" applyAlignment="1">
      <alignment horizontal="center" vertical="center" wrapText="1"/>
    </xf>
    <xf numFmtId="49" fontId="1" fillId="4" borderId="4" xfId="0" applyNumberFormat="1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 applyProtection="1">
      <alignment vertical="center"/>
      <protection locked="0"/>
    </xf>
    <xf numFmtId="49" fontId="1" fillId="0" borderId="1" xfId="0" applyNumberFormat="1" applyFont="1" applyFill="1" applyBorder="1" applyAlignment="1" applyProtection="1">
      <alignment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/>
      <protection locked="0"/>
    </xf>
    <xf numFmtId="164" fontId="1" fillId="3" borderId="1" xfId="0" applyNumberFormat="1" applyFont="1" applyFill="1" applyBorder="1" applyAlignment="1">
      <alignment horizontal="center" vertical="center"/>
    </xf>
    <xf numFmtId="164" fontId="1" fillId="4" borderId="1" xfId="0" applyNumberFormat="1" applyFont="1" applyFill="1" applyBorder="1" applyAlignment="1">
      <alignment horizontal="center" vertical="center"/>
    </xf>
    <xf numFmtId="164" fontId="1" fillId="3" borderId="1" xfId="0" applyNumberFormat="1" applyFont="1" applyFill="1" applyBorder="1" applyAlignment="1" applyProtection="1">
      <alignment horizontal="center" vertical="center"/>
      <protection locked="0"/>
    </xf>
    <xf numFmtId="164" fontId="1" fillId="4" borderId="1" xfId="0" applyNumberFormat="1" applyFont="1" applyFill="1" applyBorder="1" applyAlignment="1" applyProtection="1">
      <alignment horizontal="center" vertical="center"/>
      <protection locked="0"/>
    </xf>
    <xf numFmtId="4" fontId="1" fillId="0" borderId="1" xfId="0" applyNumberFormat="1" applyFont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/>
    </xf>
    <xf numFmtId="49" fontId="1" fillId="0" borderId="1" xfId="0" applyNumberFormat="1" applyFont="1" applyBorder="1"/>
    <xf numFmtId="166" fontId="1" fillId="4" borderId="1" xfId="0" applyNumberFormat="1" applyFont="1" applyFill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64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 applyProtection="1">
      <alignment horizontal="center" vertical="center"/>
      <protection locked="0"/>
    </xf>
    <xf numFmtId="166" fontId="1" fillId="3" borderId="1" xfId="0" applyNumberFormat="1" applyFont="1" applyFill="1" applyBorder="1" applyAlignment="1">
      <alignment horizontal="center" vertical="center"/>
    </xf>
    <xf numFmtId="164" fontId="0" fillId="0" borderId="0" xfId="0" applyNumberFormat="1"/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/>
    </xf>
    <xf numFmtId="2" fontId="1" fillId="0" borderId="0" xfId="0" applyNumberFormat="1" applyFont="1" applyAlignment="1">
      <alignment horizontal="center" vertical="center"/>
    </xf>
    <xf numFmtId="49" fontId="1" fillId="0" borderId="6" xfId="0" applyNumberFormat="1" applyFont="1" applyBorder="1" applyAlignment="1">
      <alignment/>
    </xf>
    <xf numFmtId="0" fontId="1" fillId="0" borderId="7" xfId="0" applyFont="1" applyFill="1" applyBorder="1" applyAlignment="1">
      <alignment/>
    </xf>
    <xf numFmtId="49" fontId="1" fillId="0" borderId="8" xfId="0" applyNumberFormat="1" applyFont="1" applyFill="1" applyBorder="1" applyAlignment="1" applyProtection="1">
      <alignment horizontal="center" vertical="center"/>
      <protection locked="0"/>
    </xf>
    <xf numFmtId="0" fontId="1" fillId="0" borderId="1" xfId="0" applyFont="1" applyFill="1" applyBorder="1" applyAlignment="1">
      <alignment horizontal="center" vertical="center"/>
    </xf>
    <xf numFmtId="0" fontId="0" fillId="0" borderId="0" xfId="0" applyBorder="1"/>
    <xf numFmtId="164" fontId="1" fillId="0" borderId="0" xfId="0" applyNumberFormat="1" applyFont="1" applyAlignment="1">
      <alignment horizontal="center" vertical="center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2" fillId="5" borderId="12" xfId="0" applyFont="1" applyFill="1" applyBorder="1" applyAlignment="1">
      <alignment vertical="center" wrapText="1"/>
    </xf>
    <xf numFmtId="0" fontId="0" fillId="2" borderId="12" xfId="0" applyFill="1" applyBorder="1" applyAlignment="1">
      <alignment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4" xfId="0" applyNumberFormat="1" applyFont="1" applyBorder="1" applyAlignment="1">
      <alignment horizontal="center" vertical="center" wrapText="1"/>
    </xf>
    <xf numFmtId="49" fontId="1" fillId="3" borderId="15" xfId="0" applyNumberFormat="1" applyFont="1" applyFill="1" applyBorder="1" applyAlignment="1">
      <alignment horizontal="center" vertical="center"/>
    </xf>
    <xf numFmtId="49" fontId="1" fillId="4" borderId="15" xfId="0" applyNumberFormat="1" applyFont="1" applyFill="1" applyBorder="1" applyAlignment="1">
      <alignment horizontal="center" vertical="center"/>
    </xf>
    <xf numFmtId="0" fontId="1" fillId="5" borderId="15" xfId="0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49" fontId="1" fillId="0" borderId="16" xfId="0" applyNumberFormat="1" applyFont="1" applyBorder="1" applyAlignment="1">
      <alignment vertical="center"/>
    </xf>
    <xf numFmtId="49" fontId="1" fillId="0" borderId="1" xfId="0" applyNumberFormat="1" applyFont="1" applyBorder="1" applyAlignment="1">
      <alignment vertical="center"/>
    </xf>
    <xf numFmtId="166" fontId="1" fillId="5" borderId="17" xfId="0" applyNumberFormat="1" applyFont="1" applyFill="1" applyBorder="1" applyAlignment="1" applyProtection="1">
      <alignment horizontal="center" vertical="center"/>
      <protection locked="0"/>
    </xf>
    <xf numFmtId="2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7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9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vertical="center"/>
    </xf>
    <xf numFmtId="49" fontId="1" fillId="0" borderId="20" xfId="0" applyNumberFormat="1" applyFont="1" applyBorder="1" applyAlignment="1">
      <alignment horizontal="center" vertical="center"/>
    </xf>
    <xf numFmtId="49" fontId="1" fillId="0" borderId="20" xfId="0" applyNumberFormat="1" applyFont="1" applyFill="1" applyBorder="1" applyAlignment="1">
      <alignment horizontal="center" vertical="center"/>
    </xf>
    <xf numFmtId="166" fontId="1" fillId="3" borderId="20" xfId="0" applyNumberFormat="1" applyFont="1" applyFill="1" applyBorder="1" applyAlignment="1">
      <alignment horizontal="center" vertical="center"/>
    </xf>
    <xf numFmtId="166" fontId="1" fillId="4" borderId="20" xfId="0" applyNumberFormat="1" applyFont="1" applyFill="1" applyBorder="1" applyAlignment="1">
      <alignment horizontal="center" vertical="center"/>
    </xf>
    <xf numFmtId="4" fontId="1" fillId="0" borderId="20" xfId="0" applyNumberFormat="1" applyFont="1" applyBorder="1" applyAlignment="1">
      <alignment horizontal="center" vertical="center"/>
    </xf>
    <xf numFmtId="2" fontId="1" fillId="7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2" xfId="0" applyNumberFormat="1" applyFont="1" applyFill="1" applyBorder="1" applyAlignment="1">
      <alignment vertical="center"/>
    </xf>
    <xf numFmtId="49" fontId="1" fillId="0" borderId="23" xfId="0" applyNumberFormat="1" applyFont="1" applyFill="1" applyBorder="1" applyAlignment="1">
      <alignment vertical="center"/>
    </xf>
    <xf numFmtId="2" fontId="1" fillId="0" borderId="23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Fill="1" applyBorder="1" applyAlignment="1">
      <alignment horizontal="center" vertical="center"/>
    </xf>
    <xf numFmtId="4" fontId="1" fillId="0" borderId="23" xfId="0" applyNumberFormat="1" applyFont="1" applyFill="1" applyBorder="1" applyAlignment="1">
      <alignment horizontal="center" vertical="center"/>
    </xf>
    <xf numFmtId="0" fontId="8" fillId="0" borderId="0" xfId="0" applyFont="1"/>
    <xf numFmtId="166" fontId="1" fillId="5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24" xfId="0" applyNumberFormat="1" applyFont="1" applyFill="1" applyBorder="1" applyAlignment="1" applyProtection="1">
      <alignment horizontal="center" vertical="center"/>
      <protection locked="0"/>
    </xf>
    <xf numFmtId="49" fontId="1" fillId="0" borderId="25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vertical="center"/>
    </xf>
    <xf numFmtId="49" fontId="1" fillId="0" borderId="21" xfId="0" applyNumberFormat="1" applyFont="1" applyBorder="1" applyAlignment="1">
      <alignment horizontal="center" vertical="center"/>
    </xf>
    <xf numFmtId="49" fontId="1" fillId="0" borderId="21" xfId="0" applyNumberFormat="1" applyFont="1" applyFill="1" applyBorder="1" applyAlignment="1">
      <alignment horizontal="center" vertical="center"/>
    </xf>
    <xf numFmtId="166" fontId="1" fillId="3" borderId="21" xfId="0" applyNumberFormat="1" applyFont="1" applyFill="1" applyBorder="1" applyAlignment="1">
      <alignment horizontal="center" vertical="center"/>
    </xf>
    <xf numFmtId="166" fontId="1" fillId="4" borderId="21" xfId="0" applyNumberFormat="1" applyFont="1" applyFill="1" applyBorder="1" applyAlignment="1">
      <alignment horizontal="center" vertical="center"/>
    </xf>
    <xf numFmtId="166" fontId="1" fillId="5" borderId="21" xfId="0" applyNumberFormat="1" applyFont="1" applyFill="1" applyBorder="1" applyAlignment="1" applyProtection="1">
      <alignment horizontal="center" vertical="center"/>
      <protection locked="0"/>
    </xf>
    <xf numFmtId="4" fontId="1" fillId="0" borderId="21" xfId="0" applyNumberFormat="1" applyFont="1" applyBorder="1" applyAlignment="1">
      <alignment horizontal="center" vertical="center"/>
    </xf>
    <xf numFmtId="2" fontId="1" fillId="2" borderId="26" xfId="0" applyNumberFormat="1" applyFont="1" applyFill="1" applyBorder="1" applyAlignment="1" applyProtection="1">
      <alignment horizontal="center" vertical="center"/>
      <protection locked="0"/>
    </xf>
    <xf numFmtId="49" fontId="1" fillId="0" borderId="0" xfId="0" applyNumberFormat="1" applyFont="1" applyAlignment="1">
      <alignment horizontal="center"/>
    </xf>
    <xf numFmtId="164" fontId="1" fillId="3" borderId="21" xfId="0" applyNumberFormat="1" applyFont="1" applyFill="1" applyBorder="1" applyAlignment="1">
      <alignment horizontal="center" vertical="center"/>
    </xf>
    <xf numFmtId="164" fontId="1" fillId="4" borderId="21" xfId="0" applyNumberFormat="1" applyFont="1" applyFill="1" applyBorder="1" applyAlignment="1">
      <alignment horizontal="center" vertical="center"/>
    </xf>
    <xf numFmtId="164" fontId="1" fillId="5" borderId="21" xfId="0" applyNumberFormat="1" applyFont="1" applyFill="1" applyBorder="1" applyAlignment="1" applyProtection="1">
      <alignment horizontal="center" vertical="center"/>
      <protection locked="0"/>
    </xf>
    <xf numFmtId="49" fontId="1" fillId="0" borderId="23" xfId="0" applyNumberFormat="1" applyFont="1" applyBorder="1" applyAlignment="1">
      <alignment horizontal="center" vertical="center"/>
    </xf>
    <xf numFmtId="0" fontId="0" fillId="0" borderId="0" xfId="0" applyFont="1"/>
    <xf numFmtId="49" fontId="1" fillId="0" borderId="27" xfId="0" applyNumberFormat="1" applyFont="1" applyBorder="1" applyAlignment="1">
      <alignment vertical="center"/>
    </xf>
    <xf numFmtId="49" fontId="1" fillId="0" borderId="28" xfId="0" applyNumberFormat="1" applyFont="1" applyBorder="1" applyAlignment="1">
      <alignment horizontal="center" vertical="center"/>
    </xf>
    <xf numFmtId="2" fontId="1" fillId="6" borderId="21" xfId="0" applyNumberFormat="1" applyFont="1" applyFill="1" applyBorder="1" applyAlignment="1" applyProtection="1">
      <alignment horizontal="center" vertical="center"/>
      <protection locked="0"/>
    </xf>
    <xf numFmtId="0" fontId="1" fillId="5" borderId="12" xfId="0" applyFont="1" applyFill="1" applyBorder="1" applyAlignment="1">
      <alignment vertical="center" wrapText="1"/>
    </xf>
    <xf numFmtId="0" fontId="2" fillId="5" borderId="10" xfId="0" applyFont="1" applyFill="1" applyBorder="1" applyAlignment="1">
      <alignment vertical="center" wrapText="1"/>
    </xf>
    <xf numFmtId="0" fontId="0" fillId="2" borderId="10" xfId="0" applyFill="1" applyBorder="1" applyAlignment="1">
      <alignment vertical="center" wrapText="1"/>
    </xf>
    <xf numFmtId="49" fontId="1" fillId="0" borderId="29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1" fillId="0" borderId="30" xfId="0" applyNumberFormat="1" applyFont="1" applyBorder="1" applyAlignment="1">
      <alignment horizontal="center" vertical="center"/>
    </xf>
    <xf numFmtId="49" fontId="1" fillId="0" borderId="31" xfId="0" applyNumberFormat="1" applyFont="1" applyBorder="1" applyAlignment="1">
      <alignment horizontal="center" vertical="center"/>
    </xf>
    <xf numFmtId="49" fontId="1" fillId="0" borderId="32" xfId="0" applyNumberFormat="1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 applyProtection="1">
      <alignment horizontal="right"/>
      <protection locked="0"/>
    </xf>
    <xf numFmtId="0" fontId="1" fillId="0" borderId="34" xfId="0" applyFont="1" applyBorder="1" applyAlignment="1">
      <alignment horizontal="right"/>
    </xf>
    <xf numFmtId="164" fontId="1" fillId="3" borderId="23" xfId="0" applyNumberFormat="1" applyFont="1" applyFill="1" applyBorder="1" applyAlignment="1">
      <alignment/>
    </xf>
    <xf numFmtId="164" fontId="1" fillId="4" borderId="23" xfId="0" applyNumberFormat="1" applyFont="1" applyFill="1" applyBorder="1" applyAlignment="1">
      <alignment horizontal="center" vertical="center"/>
    </xf>
    <xf numFmtId="164" fontId="1" fillId="5" borderId="17" xfId="0" applyNumberFormat="1" applyFont="1" applyFill="1" applyBorder="1" applyAlignment="1" applyProtection="1">
      <alignment horizontal="center" vertical="center"/>
      <protection locked="0"/>
    </xf>
    <xf numFmtId="4" fontId="1" fillId="0" borderId="0" xfId="0" applyNumberFormat="1" applyFont="1"/>
    <xf numFmtId="2" fontId="1" fillId="8" borderId="23" xfId="0" applyNumberFormat="1" applyFont="1" applyFill="1" applyBorder="1" applyAlignment="1" applyProtection="1">
      <alignment horizontal="center" vertical="center"/>
      <protection locked="0"/>
    </xf>
    <xf numFmtId="2" fontId="1" fillId="2" borderId="35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/>
    </xf>
    <xf numFmtId="49" fontId="1" fillId="0" borderId="8" xfId="0" applyNumberFormat="1" applyFont="1" applyBorder="1" applyAlignment="1" applyProtection="1">
      <alignment horizontal="right"/>
      <protection locked="0"/>
    </xf>
    <xf numFmtId="0" fontId="1" fillId="0" borderId="36" xfId="0" applyFont="1" applyBorder="1" applyAlignment="1">
      <alignment horizontal="right"/>
    </xf>
    <xf numFmtId="164" fontId="1" fillId="3" borderId="1" xfId="0" applyNumberFormat="1" applyFont="1" applyFill="1" applyBorder="1" applyAlignment="1">
      <alignment/>
    </xf>
    <xf numFmtId="2" fontId="1" fillId="8" borderId="1" xfId="0" applyNumberFormat="1" applyFont="1" applyFill="1" applyBorder="1" applyAlignment="1" applyProtection="1">
      <alignment horizontal="center" vertical="center"/>
      <protection locked="0"/>
    </xf>
    <xf numFmtId="0" fontId="1" fillId="0" borderId="8" xfId="0" applyFont="1" applyFill="1" applyBorder="1" applyAlignment="1">
      <alignment/>
    </xf>
    <xf numFmtId="49" fontId="1" fillId="0" borderId="8" xfId="0" applyNumberFormat="1" applyFont="1" applyFill="1" applyBorder="1" applyAlignment="1" applyProtection="1">
      <alignment horizontal="right"/>
      <protection locked="0"/>
    </xf>
    <xf numFmtId="0" fontId="1" fillId="0" borderId="1" xfId="0" applyFont="1" applyFill="1" applyBorder="1" applyAlignment="1">
      <alignment horizontal="right"/>
    </xf>
    <xf numFmtId="164" fontId="1" fillId="3" borderId="37" xfId="0" applyNumberFormat="1" applyFont="1" applyFill="1" applyBorder="1" applyAlignment="1">
      <alignment/>
    </xf>
    <xf numFmtId="4" fontId="1" fillId="0" borderId="38" xfId="0" applyNumberFormat="1" applyFont="1" applyBorder="1"/>
    <xf numFmtId="49" fontId="1" fillId="0" borderId="0" xfId="0" applyNumberFormat="1" applyFont="1" applyFill="1" applyAlignment="1" applyProtection="1">
      <alignment horizontal="right"/>
      <protection locked="0"/>
    </xf>
    <xf numFmtId="0" fontId="1" fillId="0" borderId="39" xfId="0" applyFont="1" applyFill="1" applyBorder="1" applyAlignment="1">
      <alignment horizontal="right"/>
    </xf>
    <xf numFmtId="164" fontId="1" fillId="3" borderId="0" xfId="0" applyNumberFormat="1" applyFont="1" applyFill="1" applyBorder="1" applyAlignment="1">
      <alignment horizontal="right" vertical="center"/>
    </xf>
    <xf numFmtId="164" fontId="1" fillId="4" borderId="1" xfId="0" applyNumberFormat="1" applyFont="1" applyFill="1" applyBorder="1" applyAlignment="1">
      <alignment horizontal="right" vertical="center"/>
    </xf>
    <xf numFmtId="4" fontId="1" fillId="0" borderId="38" xfId="0" applyNumberFormat="1" applyFont="1" applyFill="1" applyBorder="1" applyAlignment="1" applyProtection="1">
      <alignment horizontal="right" vertical="center"/>
      <protection locked="0"/>
    </xf>
    <xf numFmtId="164" fontId="1" fillId="3" borderId="1" xfId="0" applyNumberFormat="1" applyFont="1" applyFill="1" applyBorder="1" applyAlignment="1">
      <alignment horizontal="right" vertical="center"/>
    </xf>
    <xf numFmtId="0" fontId="1" fillId="0" borderId="0" xfId="0" applyFont="1"/>
    <xf numFmtId="164" fontId="1" fillId="0" borderId="0" xfId="0" applyNumberFormat="1" applyFont="1"/>
    <xf numFmtId="49" fontId="1" fillId="0" borderId="5" xfId="0" applyNumberFormat="1" applyFont="1" applyBorder="1" applyAlignment="1">
      <alignment horizontal="center" vertical="center"/>
    </xf>
    <xf numFmtId="164" fontId="1" fillId="3" borderId="5" xfId="0" applyNumberFormat="1" applyFont="1" applyFill="1" applyBorder="1" applyAlignment="1" applyProtection="1">
      <alignment horizontal="right" vertical="center"/>
      <protection locked="0"/>
    </xf>
    <xf numFmtId="164" fontId="1" fillId="4" borderId="5" xfId="0" applyNumberFormat="1" applyFont="1" applyFill="1" applyBorder="1" applyAlignment="1" applyProtection="1">
      <alignment horizontal="center" vertical="center"/>
      <protection locked="0"/>
    </xf>
    <xf numFmtId="164" fontId="1" fillId="5" borderId="40" xfId="0" applyNumberFormat="1" applyFont="1" applyFill="1" applyBorder="1" applyAlignment="1" applyProtection="1">
      <alignment horizontal="center" vertical="center"/>
      <protection locked="0"/>
    </xf>
    <xf numFmtId="2" fontId="1" fillId="7" borderId="5" xfId="0" applyNumberFormat="1" applyFont="1" applyFill="1" applyBorder="1" applyAlignment="1" applyProtection="1">
      <alignment horizontal="center" vertical="center"/>
      <protection locked="0"/>
    </xf>
    <xf numFmtId="2" fontId="1" fillId="2" borderId="41" xfId="0" applyNumberFormat="1" applyFont="1" applyFill="1" applyBorder="1" applyAlignment="1" applyProtection="1">
      <alignment horizontal="center" vertical="center"/>
      <protection locked="0"/>
    </xf>
    <xf numFmtId="49" fontId="1" fillId="0" borderId="42" xfId="0" applyNumberFormat="1" applyFont="1" applyBorder="1" applyAlignment="1">
      <alignment/>
    </xf>
    <xf numFmtId="0" fontId="1" fillId="0" borderId="43" xfId="0" applyFont="1" applyFill="1" applyBorder="1" applyAlignment="1">
      <alignment/>
    </xf>
    <xf numFmtId="49" fontId="1" fillId="0" borderId="44" xfId="0" applyNumberFormat="1" applyFont="1" applyFill="1" applyBorder="1" applyAlignment="1" applyProtection="1">
      <alignment horizontal="right"/>
      <protection locked="0"/>
    </xf>
    <xf numFmtId="2" fontId="1" fillId="2" borderId="21" xfId="0" applyNumberFormat="1" applyFont="1" applyFill="1" applyBorder="1" applyAlignment="1" applyProtection="1">
      <alignment horizontal="center" vertical="center"/>
      <protection locked="0"/>
    </xf>
    <xf numFmtId="2" fontId="0" fillId="0" borderId="0" xfId="0" applyNumberFormat="1"/>
    <xf numFmtId="49" fontId="1" fillId="0" borderId="0" xfId="0" applyNumberFormat="1" applyFont="1" applyBorder="1" applyAlignment="1">
      <alignment horizontal="center" vertical="center" wrapText="1"/>
    </xf>
    <xf numFmtId="49" fontId="1" fillId="0" borderId="21" xfId="0" applyNumberFormat="1" applyFont="1" applyBorder="1" applyAlignment="1">
      <alignment vertical="center" wrapText="1"/>
    </xf>
    <xf numFmtId="165" fontId="0" fillId="0" borderId="21" xfId="0" applyNumberFormat="1" applyFont="1" applyBorder="1" applyAlignment="1">
      <alignment horizontal="center" vertical="center"/>
    </xf>
    <xf numFmtId="165" fontId="0" fillId="0" borderId="45" xfId="0" applyNumberFormat="1" applyFont="1" applyBorder="1" applyAlignment="1">
      <alignment horizontal="center" vertical="center"/>
    </xf>
    <xf numFmtId="2" fontId="0" fillId="7" borderId="23" xfId="0" applyNumberFormat="1" applyFont="1" applyFill="1" applyBorder="1"/>
    <xf numFmtId="2" fontId="0" fillId="7" borderId="46" xfId="0" applyNumberFormat="1" applyFont="1" applyFill="1" applyBorder="1"/>
    <xf numFmtId="2" fontId="0" fillId="6" borderId="1" xfId="0" applyNumberFormat="1" applyFill="1" applyBorder="1"/>
    <xf numFmtId="2" fontId="0" fillId="6" borderId="47" xfId="0" applyNumberFormat="1" applyFill="1" applyBorder="1"/>
    <xf numFmtId="2" fontId="0" fillId="9" borderId="1" xfId="0" applyNumberFormat="1" applyFill="1" applyBorder="1"/>
    <xf numFmtId="2" fontId="0" fillId="9" borderId="47" xfId="0" applyNumberFormat="1" applyFill="1" applyBorder="1"/>
    <xf numFmtId="2" fontId="0" fillId="8" borderId="21" xfId="0" applyNumberFormat="1" applyFill="1" applyBorder="1"/>
    <xf numFmtId="2" fontId="0" fillId="8" borderId="45" xfId="0" applyNumberFormat="1" applyFill="1" applyBorder="1"/>
    <xf numFmtId="2" fontId="0" fillId="0" borderId="48" xfId="0" applyNumberFormat="1" applyBorder="1"/>
    <xf numFmtId="2" fontId="0" fillId="0" borderId="49" xfId="0" applyNumberFormat="1" applyBorder="1"/>
    <xf numFmtId="4" fontId="1" fillId="7" borderId="1" xfId="0" applyNumberFormat="1" applyFont="1" applyFill="1" applyBorder="1" applyAlignment="1" applyProtection="1">
      <alignment horizontal="center" vertical="center"/>
      <protection locked="0"/>
    </xf>
    <xf numFmtId="4" fontId="1" fillId="6" borderId="1" xfId="0" applyNumberFormat="1" applyFont="1" applyFill="1" applyBorder="1" applyAlignment="1" applyProtection="1">
      <alignment horizontal="center" vertical="center"/>
      <protection locked="0"/>
    </xf>
    <xf numFmtId="2" fontId="1" fillId="9" borderId="1" xfId="0" applyNumberFormat="1" applyFont="1" applyFill="1" applyBorder="1" applyAlignment="1" applyProtection="1">
      <alignment horizontal="center" vertical="center"/>
      <protection locked="0"/>
    </xf>
    <xf numFmtId="4" fontId="1" fillId="9" borderId="1" xfId="0" applyNumberFormat="1" applyFont="1" applyFill="1" applyBorder="1" applyAlignment="1" applyProtection="1">
      <alignment horizontal="center" vertical="center"/>
      <protection locked="0"/>
    </xf>
    <xf numFmtId="2" fontId="0" fillId="0" borderId="1" xfId="0" applyNumberFormat="1" applyFont="1" applyBorder="1" applyAlignment="1">
      <alignment/>
    </xf>
    <xf numFmtId="2" fontId="0" fillId="0" borderId="47" xfId="0" applyNumberFormat="1" applyFont="1" applyBorder="1" applyAlignment="1">
      <alignment/>
    </xf>
    <xf numFmtId="44" fontId="1" fillId="0" borderId="1" xfId="20" applyFont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12" fillId="0" borderId="36" xfId="0" applyFont="1" applyBorder="1" applyAlignment="1">
      <alignment horizontal="right"/>
    </xf>
    <xf numFmtId="49" fontId="1" fillId="0" borderId="7" xfId="0" applyNumberFormat="1" applyFont="1" applyBorder="1" applyAlignment="1">
      <alignment/>
    </xf>
    <xf numFmtId="0" fontId="13" fillId="0" borderId="0" xfId="0" applyFont="1"/>
    <xf numFmtId="49" fontId="1" fillId="0" borderId="34" xfId="0" applyNumberFormat="1" applyFont="1" applyFill="1" applyBorder="1" applyAlignment="1">
      <alignment/>
    </xf>
    <xf numFmtId="0" fontId="12" fillId="0" borderId="5" xfId="0" applyFont="1" applyFill="1" applyBorder="1" applyAlignment="1">
      <alignment horizontal="right"/>
    </xf>
    <xf numFmtId="49" fontId="1" fillId="0" borderId="50" xfId="0" applyNumberFormat="1" applyFont="1" applyBorder="1" applyAlignment="1">
      <alignment horizontal="center" vertical="center" wrapText="1"/>
    </xf>
    <xf numFmtId="2" fontId="1" fillId="10" borderId="1" xfId="0" applyNumberFormat="1" applyFont="1" applyFill="1" applyBorder="1" applyAlignment="1" applyProtection="1">
      <alignment horizontal="center" vertical="center"/>
      <protection locked="0"/>
    </xf>
    <xf numFmtId="4" fontId="1" fillId="11" borderId="1" xfId="0" applyNumberFormat="1" applyFont="1" applyFill="1" applyBorder="1" applyAlignment="1" applyProtection="1">
      <alignment horizontal="center" vertical="center"/>
      <protection locked="0"/>
    </xf>
    <xf numFmtId="2" fontId="1" fillId="9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49" fontId="1" fillId="3" borderId="51" xfId="0" applyNumberFormat="1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49" fontId="1" fillId="0" borderId="5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4" fillId="0" borderId="5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vertical="center" wrapText="1"/>
    </xf>
    <xf numFmtId="1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/>
    </xf>
    <xf numFmtId="4" fontId="14" fillId="12" borderId="0" xfId="0" applyNumberFormat="1" applyFont="1" applyFill="1" applyBorder="1" applyAlignment="1" applyProtection="1">
      <alignment horizontal="center" vertical="center"/>
      <protection locked="0"/>
    </xf>
    <xf numFmtId="166" fontId="1" fillId="12" borderId="0" xfId="0" applyNumberFormat="1" applyFont="1" applyFill="1" applyBorder="1" applyAlignment="1">
      <alignment horizontal="center" vertical="center"/>
    </xf>
    <xf numFmtId="164" fontId="1" fillId="12" borderId="0" xfId="0" applyNumberFormat="1" applyFont="1" applyFill="1" applyBorder="1" applyAlignment="1" applyProtection="1">
      <alignment horizontal="center" vertical="center"/>
      <protection locked="0"/>
    </xf>
    <xf numFmtId="166" fontId="1" fillId="12" borderId="1" xfId="0" applyNumberFormat="1" applyFont="1" applyFill="1" applyBorder="1" applyAlignment="1">
      <alignment horizontal="center" vertical="center"/>
    </xf>
    <xf numFmtId="49" fontId="1" fillId="0" borderId="7" xfId="0" applyNumberFormat="1" applyFont="1" applyBorder="1" applyAlignment="1" applyProtection="1">
      <alignment/>
      <protection locked="0"/>
    </xf>
    <xf numFmtId="49" fontId="3" fillId="0" borderId="0" xfId="0" applyNumberFormat="1" applyFont="1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49" fontId="1" fillId="0" borderId="52" xfId="0" applyNumberFormat="1" applyFont="1" applyBorder="1" applyAlignment="1">
      <alignment horizontal="center" vertical="center" wrapText="1"/>
    </xf>
    <xf numFmtId="49" fontId="1" fillId="0" borderId="50" xfId="0" applyNumberFormat="1" applyFont="1" applyBorder="1" applyAlignment="1">
      <alignment horizontal="center" vertical="center" wrapText="1"/>
    </xf>
    <xf numFmtId="49" fontId="5" fillId="5" borderId="9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49" fontId="1" fillId="2" borderId="53" xfId="0" applyNumberFormat="1" applyFont="1" applyFill="1" applyBorder="1" applyAlignment="1">
      <alignment horizontal="center" vertical="center" wrapText="1"/>
    </xf>
    <xf numFmtId="0" fontId="0" fillId="2" borderId="54" xfId="0" applyFill="1" applyBorder="1" applyAlignment="1">
      <alignment vertical="center" wrapText="1"/>
    </xf>
    <xf numFmtId="0" fontId="0" fillId="2" borderId="55" xfId="0" applyFill="1" applyBorder="1" applyAlignment="1">
      <alignment vertical="center" wrapText="1"/>
    </xf>
    <xf numFmtId="49" fontId="1" fillId="5" borderId="53" xfId="0" applyNumberFormat="1" applyFont="1" applyFill="1" applyBorder="1" applyAlignment="1">
      <alignment horizontal="center" vertical="center" wrapText="1"/>
    </xf>
    <xf numFmtId="0" fontId="0" fillId="5" borderId="54" xfId="0" applyFill="1" applyBorder="1" applyAlignment="1">
      <alignment vertical="center" wrapText="1"/>
    </xf>
    <xf numFmtId="0" fontId="0" fillId="5" borderId="55" xfId="0" applyFill="1" applyBorder="1" applyAlignment="1">
      <alignment vertical="center" wrapText="1"/>
    </xf>
    <xf numFmtId="49" fontId="1" fillId="0" borderId="56" xfId="0" applyNumberFormat="1" applyFont="1" applyBorder="1" applyAlignment="1">
      <alignment horizontal="center" vertical="center" wrapText="1"/>
    </xf>
    <xf numFmtId="49" fontId="1" fillId="0" borderId="57" xfId="0" applyNumberFormat="1" applyFont="1" applyBorder="1" applyAlignment="1">
      <alignment horizontal="center" vertical="center" wrapText="1"/>
    </xf>
    <xf numFmtId="49" fontId="1" fillId="0" borderId="58" xfId="0" applyNumberFormat="1" applyFont="1" applyBorder="1" applyAlignment="1">
      <alignment horizontal="center" vertical="center" wrapText="1"/>
    </xf>
    <xf numFmtId="49" fontId="1" fillId="0" borderId="59" xfId="0" applyNumberFormat="1" applyFont="1" applyBorder="1" applyAlignment="1">
      <alignment horizontal="center" vertical="center" wrapText="1"/>
    </xf>
    <xf numFmtId="0" fontId="4" fillId="0" borderId="60" xfId="0" applyFont="1" applyBorder="1" applyAlignment="1">
      <alignment/>
    </xf>
    <xf numFmtId="0" fontId="0" fillId="0" borderId="60" xfId="0" applyBorder="1" applyAlignment="1">
      <alignment/>
    </xf>
    <xf numFmtId="49" fontId="4" fillId="0" borderId="60" xfId="0" applyNumberFormat="1" applyFont="1" applyFill="1" applyBorder="1" applyAlignment="1">
      <alignment/>
    </xf>
    <xf numFmtId="0" fontId="0" fillId="0" borderId="60" xfId="0" applyFill="1" applyBorder="1" applyAlignment="1">
      <alignment/>
    </xf>
    <xf numFmtId="49" fontId="4" fillId="0" borderId="60" xfId="0" applyNumberFormat="1" applyFont="1" applyBorder="1" applyAlignment="1">
      <alignment/>
    </xf>
    <xf numFmtId="49" fontId="0" fillId="0" borderId="60" xfId="0" applyNumberFormat="1" applyBorder="1" applyAlignment="1">
      <alignment/>
    </xf>
    <xf numFmtId="49" fontId="5" fillId="5" borderId="10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49" fontId="5" fillId="2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49" fontId="11" fillId="0" borderId="61" xfId="0" applyNumberFormat="1" applyFont="1" applyBorder="1" applyAlignment="1">
      <alignment horizontal="left" vertical="center"/>
    </xf>
    <xf numFmtId="0" fontId="0" fillId="0" borderId="62" xfId="0" applyBorder="1" applyAlignment="1">
      <alignment horizontal="left" vertical="center"/>
    </xf>
    <xf numFmtId="0" fontId="5" fillId="0" borderId="11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63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64" xfId="0" applyFont="1" applyBorder="1" applyAlignment="1">
      <alignment horizontal="center" vertical="center"/>
    </xf>
    <xf numFmtId="0" fontId="0" fillId="0" borderId="65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7" borderId="66" xfId="0" applyFont="1" applyFill="1" applyBorder="1" applyAlignment="1">
      <alignment/>
    </xf>
    <xf numFmtId="0" fontId="0" fillId="7" borderId="23" xfId="0" applyFill="1" applyBorder="1" applyAlignment="1">
      <alignment/>
    </xf>
    <xf numFmtId="0" fontId="0" fillId="6" borderId="67" xfId="0" applyFont="1" applyFill="1" applyBorder="1" applyAlignment="1">
      <alignment/>
    </xf>
    <xf numFmtId="0" fontId="0" fillId="6" borderId="1" xfId="0" applyFill="1" applyBorder="1" applyAlignment="1">
      <alignment/>
    </xf>
    <xf numFmtId="0" fontId="0" fillId="9" borderId="67" xfId="0" applyFont="1" applyFill="1" applyBorder="1" applyAlignment="1">
      <alignment/>
    </xf>
    <xf numFmtId="0" fontId="0" fillId="9" borderId="1" xfId="0" applyFill="1" applyBorder="1" applyAlignment="1">
      <alignment/>
    </xf>
    <xf numFmtId="0" fontId="13" fillId="0" borderId="68" xfId="0" applyFont="1" applyBorder="1" applyAlignment="1">
      <alignment/>
    </xf>
    <xf numFmtId="0" fontId="13" fillId="0" borderId="21" xfId="0" applyFont="1" applyBorder="1" applyAlignment="1">
      <alignment/>
    </xf>
    <xf numFmtId="2" fontId="13" fillId="0" borderId="21" xfId="0" applyNumberFormat="1" applyFont="1" applyBorder="1" applyAlignment="1">
      <alignment/>
    </xf>
    <xf numFmtId="2" fontId="13" fillId="0" borderId="45" xfId="0" applyNumberFormat="1" applyFont="1" applyBorder="1" applyAlignment="1">
      <alignment/>
    </xf>
    <xf numFmtId="0" fontId="0" fillId="0" borderId="69" xfId="0" applyFont="1" applyBorder="1" applyAlignment="1">
      <alignment/>
    </xf>
    <xf numFmtId="0" fontId="0" fillId="0" borderId="70" xfId="0" applyBorder="1" applyAlignment="1">
      <alignment/>
    </xf>
    <xf numFmtId="0" fontId="0" fillId="0" borderId="71" xfId="0" applyBorder="1" applyAlignment="1">
      <alignment/>
    </xf>
    <xf numFmtId="0" fontId="0" fillId="8" borderId="68" xfId="0" applyFont="1" applyFill="1" applyBorder="1" applyAlignment="1">
      <alignment/>
    </xf>
    <xf numFmtId="0" fontId="0" fillId="8" borderId="21" xfId="0" applyFill="1" applyBorder="1" applyAlignment="1">
      <alignment/>
    </xf>
    <xf numFmtId="0" fontId="0" fillId="0" borderId="72" xfId="0" applyFont="1" applyBorder="1" applyAlignment="1">
      <alignment/>
    </xf>
    <xf numFmtId="0" fontId="0" fillId="0" borderId="73" xfId="0" applyBorder="1" applyAlignment="1">
      <alignment/>
    </xf>
    <xf numFmtId="0" fontId="0" fillId="0" borderId="74" xfId="0" applyBorder="1" applyAlignment="1">
      <alignment/>
    </xf>
    <xf numFmtId="0" fontId="13" fillId="0" borderId="67" xfId="0" applyFont="1" applyBorder="1" applyAlignment="1">
      <alignment/>
    </xf>
    <xf numFmtId="0" fontId="13" fillId="0" borderId="1" xfId="0" applyFont="1" applyBorder="1" applyAlignment="1">
      <alignment/>
    </xf>
    <xf numFmtId="2" fontId="13" fillId="0" borderId="1" xfId="0" applyNumberFormat="1" applyFont="1" applyBorder="1" applyAlignment="1">
      <alignment/>
    </xf>
    <xf numFmtId="2" fontId="13" fillId="0" borderId="47" xfId="0" applyNumberFormat="1" applyFont="1" applyBorder="1" applyAlignment="1">
      <alignment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65"/>
  <sheetViews>
    <sheetView tabSelected="1" zoomScale="145" zoomScaleNormal="145" workbookViewId="0" topLeftCell="A4">
      <pane ySplit="3" topLeftCell="A244" activePane="bottomLeft" state="frozen"/>
      <selection pane="topLeft" activeCell="A4" sqref="A4"/>
      <selection pane="bottomLeft" activeCell="H267" sqref="H267"/>
    </sheetView>
  </sheetViews>
  <sheetFormatPr defaultColWidth="9.140625" defaultRowHeight="12.75"/>
  <cols>
    <col min="1" max="1" width="16.421875" style="0" customWidth="1"/>
    <col min="2" max="2" width="31.140625" style="0" customWidth="1"/>
    <col min="3" max="3" width="12.140625" style="0" customWidth="1"/>
    <col min="4" max="4" width="6.421875" style="0" customWidth="1"/>
    <col min="5" max="5" width="9.28125" style="0" customWidth="1"/>
    <col min="6" max="6" width="7.421875" style="0" customWidth="1"/>
    <col min="7" max="7" width="7.140625" style="0" customWidth="1"/>
    <col min="8" max="8" width="9.421875" style="0" customWidth="1"/>
    <col min="9" max="11" width="10.421875" style="0" customWidth="1"/>
    <col min="12" max="12" width="10.8515625" style="0" customWidth="1"/>
    <col min="13" max="13" width="12.00390625" style="0" customWidth="1"/>
    <col min="14" max="14" width="16.140625" style="0" customWidth="1"/>
    <col min="15" max="15" width="11.28125" style="0" customWidth="1"/>
  </cols>
  <sheetData>
    <row r="1" spans="1:11" ht="25.5" customHeight="1">
      <c r="A1" s="195" t="s">
        <v>336</v>
      </c>
      <c r="B1" s="196"/>
      <c r="C1" s="196"/>
      <c r="D1" s="196"/>
      <c r="E1" s="196"/>
      <c r="F1" s="196"/>
      <c r="G1" s="196"/>
      <c r="H1" s="196"/>
      <c r="I1" s="197"/>
      <c r="J1" s="197"/>
      <c r="K1" s="197"/>
    </row>
    <row r="2" spans="1:14" ht="12.75">
      <c r="A2" s="196"/>
      <c r="B2" s="196"/>
      <c r="C2" s="196"/>
      <c r="D2" s="196"/>
      <c r="E2" s="196"/>
      <c r="F2" s="196"/>
      <c r="G2" s="196"/>
      <c r="H2" s="9"/>
      <c r="I2" s="9"/>
      <c r="J2" s="9"/>
      <c r="K2" s="9"/>
      <c r="L2" s="9"/>
      <c r="M2" s="9"/>
      <c r="N2" s="9"/>
    </row>
    <row r="3" spans="1:7" ht="13.5" customHeight="1" thickBot="1">
      <c r="A3" s="214" t="s">
        <v>334</v>
      </c>
      <c r="B3" s="215"/>
      <c r="C3" s="215"/>
      <c r="D3" s="215"/>
      <c r="E3" s="215"/>
      <c r="F3" s="215"/>
      <c r="G3" s="215"/>
    </row>
    <row r="4" spans="1:7" ht="13.5" customHeight="1">
      <c r="A4" s="178" t="s">
        <v>605</v>
      </c>
      <c r="B4" s="179"/>
      <c r="C4" s="179"/>
      <c r="D4" s="179"/>
      <c r="E4" s="179"/>
      <c r="F4" s="179"/>
      <c r="G4" s="179"/>
    </row>
    <row r="5" spans="1:7" ht="13.5" customHeight="1" thickBot="1">
      <c r="A5" s="178"/>
      <c r="B5" s="179"/>
      <c r="C5" s="179"/>
      <c r="D5" s="179"/>
      <c r="E5" s="179"/>
      <c r="F5" s="179"/>
      <c r="G5" s="179"/>
    </row>
    <row r="6" spans="1:14" ht="42.65" customHeight="1">
      <c r="A6" s="210" t="s">
        <v>0</v>
      </c>
      <c r="B6" s="212" t="s">
        <v>1</v>
      </c>
      <c r="C6" s="198" t="s">
        <v>2</v>
      </c>
      <c r="D6" s="212" t="s">
        <v>3</v>
      </c>
      <c r="E6" s="198" t="s">
        <v>4</v>
      </c>
      <c r="F6" s="212" t="s">
        <v>5</v>
      </c>
      <c r="G6" s="198" t="s">
        <v>6</v>
      </c>
      <c r="H6" s="207" t="s">
        <v>573</v>
      </c>
      <c r="I6" s="208"/>
      <c r="J6" s="209"/>
      <c r="K6" s="198"/>
      <c r="L6" s="204" t="s">
        <v>10</v>
      </c>
      <c r="M6" s="205"/>
      <c r="N6" s="206"/>
    </row>
    <row r="7" spans="1:14" ht="21" customHeight="1">
      <c r="A7" s="211"/>
      <c r="B7" s="213"/>
      <c r="C7" s="199"/>
      <c r="D7" s="213"/>
      <c r="E7" s="199"/>
      <c r="F7" s="213"/>
      <c r="G7" s="199"/>
      <c r="H7" s="11" t="s">
        <v>7</v>
      </c>
      <c r="I7" s="12" t="s">
        <v>8</v>
      </c>
      <c r="J7" s="13" t="s">
        <v>9</v>
      </c>
      <c r="K7" s="199"/>
      <c r="L7" s="35" t="s">
        <v>7</v>
      </c>
      <c r="M7" s="36" t="s">
        <v>8</v>
      </c>
      <c r="N7" s="10" t="s">
        <v>9</v>
      </c>
    </row>
    <row r="8" spans="1:14" ht="21" customHeight="1">
      <c r="A8" s="184" t="s">
        <v>604</v>
      </c>
      <c r="B8" s="174"/>
      <c r="C8" s="174"/>
      <c r="D8" s="174"/>
      <c r="E8" s="174"/>
      <c r="F8" s="174"/>
      <c r="G8" s="174"/>
      <c r="H8" s="180"/>
      <c r="I8" s="12"/>
      <c r="J8" s="181"/>
      <c r="K8" s="174"/>
      <c r="L8" s="182"/>
      <c r="M8" s="36"/>
      <c r="N8" s="183"/>
    </row>
    <row r="9" spans="1:14" ht="16.5" customHeight="1">
      <c r="A9" s="5" t="s">
        <v>11</v>
      </c>
      <c r="B9" s="5" t="s">
        <v>12</v>
      </c>
      <c r="C9" s="28">
        <v>1540808</v>
      </c>
      <c r="D9" s="24" t="s">
        <v>13</v>
      </c>
      <c r="E9" s="24" t="s">
        <v>585</v>
      </c>
      <c r="F9" s="6" t="s">
        <v>38</v>
      </c>
      <c r="G9" s="6" t="s">
        <v>14</v>
      </c>
      <c r="H9" s="17">
        <v>0.034</v>
      </c>
      <c r="I9" s="18">
        <v>0.034</v>
      </c>
      <c r="J9" s="29">
        <f>H9+I9</f>
        <v>0.068</v>
      </c>
      <c r="K9" s="21"/>
      <c r="L9" s="60">
        <v>0.034</v>
      </c>
      <c r="M9" s="60">
        <v>0.034</v>
      </c>
      <c r="N9" s="30">
        <f>SUM(L9:M9)</f>
        <v>0.068</v>
      </c>
    </row>
    <row r="10" spans="1:14" ht="15.75" customHeight="1">
      <c r="A10" s="5" t="s">
        <v>15</v>
      </c>
      <c r="B10" s="5" t="s">
        <v>16</v>
      </c>
      <c r="C10" s="6" t="s">
        <v>18</v>
      </c>
      <c r="D10" s="24" t="s">
        <v>13</v>
      </c>
      <c r="E10" s="24" t="s">
        <v>585</v>
      </c>
      <c r="F10" s="6" t="s">
        <v>39</v>
      </c>
      <c r="G10" s="6" t="s">
        <v>17</v>
      </c>
      <c r="H10" s="17">
        <v>0.025</v>
      </c>
      <c r="I10" s="18"/>
      <c r="J10" s="29">
        <f aca="true" t="shared" si="0" ref="J10:J60">SUM(H10:I10)</f>
        <v>0.025</v>
      </c>
      <c r="K10" s="21"/>
      <c r="L10" s="62">
        <v>0.025</v>
      </c>
      <c r="M10" s="62"/>
      <c r="N10" s="30">
        <f aca="true" t="shared" si="1" ref="N10:N60">SUM(L10:M10)</f>
        <v>0.025</v>
      </c>
    </row>
    <row r="11" spans="1:14" ht="14.25" customHeight="1">
      <c r="A11" s="5" t="s">
        <v>20</v>
      </c>
      <c r="B11" s="5" t="s">
        <v>21</v>
      </c>
      <c r="C11" s="6" t="s">
        <v>22</v>
      </c>
      <c r="D11" s="24" t="s">
        <v>13</v>
      </c>
      <c r="E11" s="24" t="s">
        <v>585</v>
      </c>
      <c r="F11" s="6" t="s">
        <v>39</v>
      </c>
      <c r="G11" s="6" t="s">
        <v>79</v>
      </c>
      <c r="H11" s="17">
        <v>0.061</v>
      </c>
      <c r="I11" s="18"/>
      <c r="J11" s="29">
        <f t="shared" si="0"/>
        <v>0.061</v>
      </c>
      <c r="K11" s="21"/>
      <c r="L11" s="62">
        <v>0.061</v>
      </c>
      <c r="M11" s="62"/>
      <c r="N11" s="30">
        <f t="shared" si="1"/>
        <v>0.061</v>
      </c>
    </row>
    <row r="12" spans="1:14" ht="15" customHeight="1">
      <c r="A12" s="5" t="s">
        <v>23</v>
      </c>
      <c r="B12" s="5" t="s">
        <v>24</v>
      </c>
      <c r="C12" s="6" t="s">
        <v>25</v>
      </c>
      <c r="D12" s="24" t="s">
        <v>13</v>
      </c>
      <c r="E12" s="24" t="s">
        <v>585</v>
      </c>
      <c r="F12" s="6" t="s">
        <v>39</v>
      </c>
      <c r="G12" s="6" t="s">
        <v>26</v>
      </c>
      <c r="H12" s="17">
        <v>0.143</v>
      </c>
      <c r="I12" s="18"/>
      <c r="J12" s="29">
        <f t="shared" si="0"/>
        <v>0.143</v>
      </c>
      <c r="K12" s="21"/>
      <c r="L12" s="62">
        <v>0.143</v>
      </c>
      <c r="M12" s="62"/>
      <c r="N12" s="30">
        <f t="shared" si="1"/>
        <v>0.143</v>
      </c>
    </row>
    <row r="13" spans="1:14" ht="13.5" customHeight="1">
      <c r="A13" s="5" t="s">
        <v>27</v>
      </c>
      <c r="B13" s="5" t="s">
        <v>28</v>
      </c>
      <c r="C13" s="6" t="s">
        <v>29</v>
      </c>
      <c r="D13" s="24" t="s">
        <v>13</v>
      </c>
      <c r="E13" s="24" t="s">
        <v>585</v>
      </c>
      <c r="F13" s="6" t="s">
        <v>40</v>
      </c>
      <c r="G13" s="6" t="s">
        <v>30</v>
      </c>
      <c r="H13" s="17">
        <v>29.747</v>
      </c>
      <c r="I13" s="18"/>
      <c r="J13" s="29">
        <f t="shared" si="0"/>
        <v>29.747</v>
      </c>
      <c r="K13" s="21"/>
      <c r="L13" s="62">
        <v>29.747</v>
      </c>
      <c r="M13" s="62"/>
      <c r="N13" s="30">
        <f t="shared" si="1"/>
        <v>29.747</v>
      </c>
    </row>
    <row r="14" spans="1:14" ht="13.5" customHeight="1">
      <c r="A14" s="5" t="s">
        <v>31</v>
      </c>
      <c r="B14" s="5" t="s">
        <v>32</v>
      </c>
      <c r="C14" s="6" t="s">
        <v>33</v>
      </c>
      <c r="D14" s="24" t="s">
        <v>13</v>
      </c>
      <c r="E14" s="24" t="s">
        <v>585</v>
      </c>
      <c r="F14" s="6" t="s">
        <v>39</v>
      </c>
      <c r="G14" s="6" t="s">
        <v>34</v>
      </c>
      <c r="H14" s="17">
        <v>0.174</v>
      </c>
      <c r="I14" s="18"/>
      <c r="J14" s="29">
        <f t="shared" si="0"/>
        <v>0.174</v>
      </c>
      <c r="K14" s="21"/>
      <c r="L14" s="62">
        <v>0.174</v>
      </c>
      <c r="M14" s="62"/>
      <c r="N14" s="30">
        <f t="shared" si="1"/>
        <v>0.174</v>
      </c>
    </row>
    <row r="15" spans="1:14" ht="12.75" customHeight="1">
      <c r="A15" s="5" t="s">
        <v>35</v>
      </c>
      <c r="B15" s="5" t="s">
        <v>36</v>
      </c>
      <c r="C15" s="6" t="s">
        <v>37</v>
      </c>
      <c r="D15" s="24" t="s">
        <v>13</v>
      </c>
      <c r="E15" s="24" t="s">
        <v>585</v>
      </c>
      <c r="F15" s="6" t="s">
        <v>39</v>
      </c>
      <c r="G15" s="6" t="s">
        <v>34</v>
      </c>
      <c r="H15" s="17">
        <v>1.269</v>
      </c>
      <c r="I15" s="18"/>
      <c r="J15" s="29">
        <f t="shared" si="0"/>
        <v>1.269</v>
      </c>
      <c r="K15" s="21"/>
      <c r="L15" s="62">
        <v>1.269</v>
      </c>
      <c r="M15" s="62"/>
      <c r="N15" s="30">
        <f t="shared" si="1"/>
        <v>1.269</v>
      </c>
    </row>
    <row r="16" spans="1:14" ht="14.25" customHeight="1">
      <c r="A16" s="5" t="s">
        <v>41</v>
      </c>
      <c r="B16" s="5" t="s">
        <v>42</v>
      </c>
      <c r="C16" s="6" t="s">
        <v>43</v>
      </c>
      <c r="D16" s="24" t="s">
        <v>13</v>
      </c>
      <c r="E16" s="24" t="s">
        <v>585</v>
      </c>
      <c r="F16" s="6" t="s">
        <v>40</v>
      </c>
      <c r="G16" s="6" t="s">
        <v>26</v>
      </c>
      <c r="H16" s="17">
        <v>0.102</v>
      </c>
      <c r="I16" s="18"/>
      <c r="J16" s="29">
        <f t="shared" si="0"/>
        <v>0.102</v>
      </c>
      <c r="K16" s="21"/>
      <c r="L16" s="62">
        <v>0.102</v>
      </c>
      <c r="M16" s="62"/>
      <c r="N16" s="30">
        <f t="shared" si="1"/>
        <v>0.102</v>
      </c>
    </row>
    <row r="17" spans="1:14" ht="15.75" customHeight="1">
      <c r="A17" s="5" t="s">
        <v>44</v>
      </c>
      <c r="B17" s="5" t="s">
        <v>47</v>
      </c>
      <c r="C17" s="6" t="s">
        <v>45</v>
      </c>
      <c r="D17" s="24" t="s">
        <v>13</v>
      </c>
      <c r="E17" s="24" t="s">
        <v>585</v>
      </c>
      <c r="F17" s="6" t="s">
        <v>39</v>
      </c>
      <c r="G17" s="6" t="s">
        <v>26</v>
      </c>
      <c r="H17" s="17">
        <v>0.157</v>
      </c>
      <c r="I17" s="18"/>
      <c r="J17" s="29">
        <f t="shared" si="0"/>
        <v>0.157</v>
      </c>
      <c r="K17" s="21"/>
      <c r="L17" s="62">
        <v>0.157</v>
      </c>
      <c r="M17" s="62"/>
      <c r="N17" s="30">
        <f t="shared" si="1"/>
        <v>0.157</v>
      </c>
    </row>
    <row r="18" spans="1:14" ht="12.75">
      <c r="A18" s="31" t="s">
        <v>46</v>
      </c>
      <c r="B18" s="7" t="s">
        <v>48</v>
      </c>
      <c r="C18" s="8" t="s">
        <v>49</v>
      </c>
      <c r="D18" s="24" t="s">
        <v>13</v>
      </c>
      <c r="E18" s="24" t="s">
        <v>585</v>
      </c>
      <c r="F18" s="6" t="s">
        <v>40</v>
      </c>
      <c r="G18" s="8" t="s">
        <v>50</v>
      </c>
      <c r="H18" s="17">
        <v>4.673</v>
      </c>
      <c r="I18" s="18"/>
      <c r="J18" s="29">
        <f t="shared" si="0"/>
        <v>4.673</v>
      </c>
      <c r="K18" s="22"/>
      <c r="L18" s="62">
        <v>4.673</v>
      </c>
      <c r="M18" s="62"/>
      <c r="N18" s="30">
        <f t="shared" si="1"/>
        <v>4.673</v>
      </c>
    </row>
    <row r="19" spans="1:14" ht="12.75">
      <c r="A19" s="31" t="s">
        <v>51</v>
      </c>
      <c r="B19" s="7" t="s">
        <v>48</v>
      </c>
      <c r="C19" s="8" t="s">
        <v>52</v>
      </c>
      <c r="D19" s="24" t="s">
        <v>13</v>
      </c>
      <c r="E19" s="24" t="s">
        <v>585</v>
      </c>
      <c r="F19" s="8" t="s">
        <v>39</v>
      </c>
      <c r="G19" s="8" t="s">
        <v>53</v>
      </c>
      <c r="H19" s="17">
        <v>2.922</v>
      </c>
      <c r="I19" s="18"/>
      <c r="J19" s="29">
        <f t="shared" si="0"/>
        <v>2.922</v>
      </c>
      <c r="K19" s="22"/>
      <c r="L19" s="62">
        <v>2.922</v>
      </c>
      <c r="M19" s="62"/>
      <c r="N19" s="30">
        <f t="shared" si="1"/>
        <v>2.922</v>
      </c>
    </row>
    <row r="20" spans="1:14" ht="12.75">
      <c r="A20" s="31" t="s">
        <v>54</v>
      </c>
      <c r="B20" s="7" t="s">
        <v>55</v>
      </c>
      <c r="C20" s="8" t="s">
        <v>56</v>
      </c>
      <c r="D20" s="24" t="s">
        <v>13</v>
      </c>
      <c r="E20" s="24" t="s">
        <v>585</v>
      </c>
      <c r="F20" s="8" t="s">
        <v>40</v>
      </c>
      <c r="G20" s="8" t="s">
        <v>26</v>
      </c>
      <c r="H20" s="17">
        <v>0.677</v>
      </c>
      <c r="I20" s="18"/>
      <c r="J20" s="29">
        <f t="shared" si="0"/>
        <v>0.677</v>
      </c>
      <c r="K20" s="22"/>
      <c r="L20" s="62">
        <v>0.677</v>
      </c>
      <c r="M20" s="62"/>
      <c r="N20" s="30">
        <f t="shared" si="1"/>
        <v>0.677</v>
      </c>
    </row>
    <row r="21" spans="1:14" ht="12.75">
      <c r="A21" s="31" t="s">
        <v>57</v>
      </c>
      <c r="B21" s="7" t="s">
        <v>58</v>
      </c>
      <c r="C21" s="8" t="s">
        <v>59</v>
      </c>
      <c r="D21" s="24" t="s">
        <v>13</v>
      </c>
      <c r="E21" s="24" t="s">
        <v>585</v>
      </c>
      <c r="F21" s="8" t="s">
        <v>39</v>
      </c>
      <c r="G21" s="8" t="s">
        <v>26</v>
      </c>
      <c r="H21" s="17">
        <v>2.745</v>
      </c>
      <c r="I21" s="18"/>
      <c r="J21" s="29">
        <f t="shared" si="0"/>
        <v>2.745</v>
      </c>
      <c r="K21" s="22"/>
      <c r="L21" s="62">
        <v>2.745</v>
      </c>
      <c r="M21" s="62"/>
      <c r="N21" s="30">
        <f t="shared" si="1"/>
        <v>2.745</v>
      </c>
    </row>
    <row r="22" spans="1:14" ht="12.75">
      <c r="A22" s="31" t="s">
        <v>60</v>
      </c>
      <c r="B22" s="7" t="s">
        <v>61</v>
      </c>
      <c r="C22" s="8" t="s">
        <v>62</v>
      </c>
      <c r="D22" s="24" t="s">
        <v>13</v>
      </c>
      <c r="E22" s="24" t="s">
        <v>585</v>
      </c>
      <c r="F22" s="8" t="s">
        <v>39</v>
      </c>
      <c r="G22" s="8" t="s">
        <v>26</v>
      </c>
      <c r="H22" s="17">
        <v>1.273</v>
      </c>
      <c r="I22" s="18"/>
      <c r="J22" s="29">
        <f t="shared" si="0"/>
        <v>1.273</v>
      </c>
      <c r="K22" s="22"/>
      <c r="L22" s="62">
        <v>1.273</v>
      </c>
      <c r="M22" s="62"/>
      <c r="N22" s="30">
        <f t="shared" si="1"/>
        <v>1.273</v>
      </c>
    </row>
    <row r="23" spans="1:14" ht="12.75">
      <c r="A23" s="31" t="s">
        <v>63</v>
      </c>
      <c r="B23" s="7" t="s">
        <v>64</v>
      </c>
      <c r="C23" s="8" t="s">
        <v>65</v>
      </c>
      <c r="D23" s="24" t="s">
        <v>13</v>
      </c>
      <c r="E23" s="24" t="s">
        <v>585</v>
      </c>
      <c r="F23" s="8" t="s">
        <v>39</v>
      </c>
      <c r="G23" s="8" t="s">
        <v>26</v>
      </c>
      <c r="H23" s="17">
        <v>0.508</v>
      </c>
      <c r="I23" s="18"/>
      <c r="J23" s="29">
        <f t="shared" si="0"/>
        <v>0.508</v>
      </c>
      <c r="K23" s="22"/>
      <c r="L23" s="62">
        <v>0.508</v>
      </c>
      <c r="M23" s="62"/>
      <c r="N23" s="30">
        <f t="shared" si="1"/>
        <v>0.508</v>
      </c>
    </row>
    <row r="24" spans="1:14" ht="12.75">
      <c r="A24" s="31" t="s">
        <v>66</v>
      </c>
      <c r="B24" s="7" t="s">
        <v>61</v>
      </c>
      <c r="C24" s="8" t="s">
        <v>67</v>
      </c>
      <c r="D24" s="24" t="s">
        <v>13</v>
      </c>
      <c r="E24" s="24" t="s">
        <v>585</v>
      </c>
      <c r="F24" s="8" t="s">
        <v>39</v>
      </c>
      <c r="G24" s="8" t="s">
        <v>26</v>
      </c>
      <c r="H24" s="17">
        <v>1.229</v>
      </c>
      <c r="I24" s="18"/>
      <c r="J24" s="29">
        <f t="shared" si="0"/>
        <v>1.229</v>
      </c>
      <c r="K24" s="22"/>
      <c r="L24" s="62">
        <f>H24</f>
        <v>1.229</v>
      </c>
      <c r="M24" s="62"/>
      <c r="N24" s="30">
        <f t="shared" si="1"/>
        <v>1.229</v>
      </c>
    </row>
    <row r="25" spans="1:14" ht="12.75">
      <c r="A25" s="31" t="s">
        <v>68</v>
      </c>
      <c r="B25" s="7" t="s">
        <v>69</v>
      </c>
      <c r="C25" s="8" t="s">
        <v>70</v>
      </c>
      <c r="D25" s="24" t="s">
        <v>13</v>
      </c>
      <c r="E25" s="24" t="s">
        <v>585</v>
      </c>
      <c r="F25" s="8" t="s">
        <v>39</v>
      </c>
      <c r="G25" s="8" t="s">
        <v>53</v>
      </c>
      <c r="H25" s="17">
        <v>2.149</v>
      </c>
      <c r="I25" s="18"/>
      <c r="J25" s="29">
        <f t="shared" si="0"/>
        <v>2.149</v>
      </c>
      <c r="K25" s="22"/>
      <c r="L25" s="62">
        <v>2.149</v>
      </c>
      <c r="M25" s="62"/>
      <c r="N25" s="30">
        <f t="shared" si="1"/>
        <v>2.149</v>
      </c>
    </row>
    <row r="26" spans="1:14" ht="12.75">
      <c r="A26" s="31" t="s">
        <v>71</v>
      </c>
      <c r="B26" s="7" t="s">
        <v>72</v>
      </c>
      <c r="C26" s="8" t="s">
        <v>73</v>
      </c>
      <c r="D26" s="24" t="s">
        <v>13</v>
      </c>
      <c r="E26" s="24" t="s">
        <v>585</v>
      </c>
      <c r="F26" s="8" t="s">
        <v>39</v>
      </c>
      <c r="G26" s="8" t="s">
        <v>26</v>
      </c>
      <c r="H26" s="17">
        <v>0.139</v>
      </c>
      <c r="I26" s="18"/>
      <c r="J26" s="29">
        <f t="shared" si="0"/>
        <v>0.139</v>
      </c>
      <c r="K26" s="22"/>
      <c r="L26" s="62">
        <v>0.139</v>
      </c>
      <c r="M26" s="62"/>
      <c r="N26" s="30">
        <f t="shared" si="1"/>
        <v>0.139</v>
      </c>
    </row>
    <row r="27" spans="1:14" ht="12.75">
      <c r="A27" s="31" t="s">
        <v>74</v>
      </c>
      <c r="B27" s="7" t="s">
        <v>69</v>
      </c>
      <c r="C27" s="8" t="s">
        <v>75</v>
      </c>
      <c r="D27" s="24" t="s">
        <v>13</v>
      </c>
      <c r="E27" s="24" t="s">
        <v>585</v>
      </c>
      <c r="F27" s="8" t="s">
        <v>39</v>
      </c>
      <c r="G27" s="8" t="s">
        <v>26</v>
      </c>
      <c r="H27" s="17">
        <v>0.181</v>
      </c>
      <c r="I27" s="18"/>
      <c r="J27" s="29">
        <f t="shared" si="0"/>
        <v>0.181</v>
      </c>
      <c r="K27" s="22"/>
      <c r="L27" s="62">
        <v>0.181</v>
      </c>
      <c r="M27" s="62"/>
      <c r="N27" s="30">
        <f t="shared" si="1"/>
        <v>0.181</v>
      </c>
    </row>
    <row r="28" spans="1:14" ht="12.75">
      <c r="A28" s="31" t="s">
        <v>76</v>
      </c>
      <c r="B28" s="7" t="s">
        <v>77</v>
      </c>
      <c r="C28" s="8" t="s">
        <v>78</v>
      </c>
      <c r="D28" s="24" t="s">
        <v>13</v>
      </c>
      <c r="E28" s="24" t="s">
        <v>585</v>
      </c>
      <c r="F28" s="8" t="s">
        <v>39</v>
      </c>
      <c r="G28" s="8" t="s">
        <v>79</v>
      </c>
      <c r="H28" s="17">
        <v>0.173</v>
      </c>
      <c r="I28" s="18"/>
      <c r="J28" s="29">
        <f t="shared" si="0"/>
        <v>0.173</v>
      </c>
      <c r="K28" s="22"/>
      <c r="L28" s="62">
        <v>0.173</v>
      </c>
      <c r="M28" s="62"/>
      <c r="N28" s="30">
        <f t="shared" si="1"/>
        <v>0.173</v>
      </c>
    </row>
    <row r="29" spans="1:14" ht="12.75">
      <c r="A29" s="31" t="s">
        <v>80</v>
      </c>
      <c r="B29" s="7" t="s">
        <v>81</v>
      </c>
      <c r="C29" s="8" t="s">
        <v>82</v>
      </c>
      <c r="D29" s="24" t="s">
        <v>13</v>
      </c>
      <c r="E29" s="24" t="s">
        <v>585</v>
      </c>
      <c r="F29" s="8" t="s">
        <v>39</v>
      </c>
      <c r="G29" s="8" t="s">
        <v>83</v>
      </c>
      <c r="H29" s="17">
        <v>0.039</v>
      </c>
      <c r="I29" s="18"/>
      <c r="J29" s="29">
        <f t="shared" si="0"/>
        <v>0.039</v>
      </c>
      <c r="K29" s="22"/>
      <c r="L29" s="62">
        <v>0.039</v>
      </c>
      <c r="M29" s="62"/>
      <c r="N29" s="30">
        <f t="shared" si="1"/>
        <v>0.039</v>
      </c>
    </row>
    <row r="30" spans="1:14" ht="12.75">
      <c r="A30" s="14" t="s">
        <v>85</v>
      </c>
      <c r="B30" s="15" t="s">
        <v>77</v>
      </c>
      <c r="C30" s="16" t="s">
        <v>86</v>
      </c>
      <c r="D30" s="24" t="s">
        <v>13</v>
      </c>
      <c r="E30" s="24" t="s">
        <v>585</v>
      </c>
      <c r="F30" s="16" t="s">
        <v>39</v>
      </c>
      <c r="G30" s="16" t="s">
        <v>53</v>
      </c>
      <c r="H30" s="19">
        <v>2.63</v>
      </c>
      <c r="I30" s="20"/>
      <c r="J30" s="29">
        <f t="shared" si="0"/>
        <v>2.63</v>
      </c>
      <c r="K30" s="23"/>
      <c r="L30" s="62">
        <v>2.63</v>
      </c>
      <c r="M30" s="62"/>
      <c r="N30" s="30">
        <f t="shared" si="1"/>
        <v>2.63</v>
      </c>
    </row>
    <row r="31" spans="1:14" ht="12.75">
      <c r="A31" s="14" t="s">
        <v>87</v>
      </c>
      <c r="B31" s="15" t="s">
        <v>88</v>
      </c>
      <c r="C31" s="16" t="s">
        <v>89</v>
      </c>
      <c r="D31" s="24" t="s">
        <v>13</v>
      </c>
      <c r="E31" s="24" t="s">
        <v>585</v>
      </c>
      <c r="F31" s="16" t="s">
        <v>39</v>
      </c>
      <c r="G31" s="16" t="s">
        <v>19</v>
      </c>
      <c r="H31" s="19">
        <v>0.005</v>
      </c>
      <c r="I31" s="20"/>
      <c r="J31" s="29">
        <f t="shared" si="0"/>
        <v>0.005</v>
      </c>
      <c r="K31" s="23"/>
      <c r="L31" s="62">
        <v>0.005</v>
      </c>
      <c r="M31" s="62"/>
      <c r="N31" s="30">
        <f t="shared" si="1"/>
        <v>0.005</v>
      </c>
    </row>
    <row r="32" spans="1:14" ht="12.75">
      <c r="A32" s="14" t="s">
        <v>90</v>
      </c>
      <c r="B32" s="15" t="s">
        <v>91</v>
      </c>
      <c r="C32" s="16" t="s">
        <v>92</v>
      </c>
      <c r="D32" s="24" t="s">
        <v>13</v>
      </c>
      <c r="E32" s="24" t="s">
        <v>585</v>
      </c>
      <c r="F32" s="16" t="s">
        <v>39</v>
      </c>
      <c r="G32" s="16" t="s">
        <v>19</v>
      </c>
      <c r="H32" s="19">
        <v>2.816</v>
      </c>
      <c r="I32" s="20"/>
      <c r="J32" s="29">
        <f t="shared" si="0"/>
        <v>2.816</v>
      </c>
      <c r="K32" s="23"/>
      <c r="L32" s="62">
        <v>2.816</v>
      </c>
      <c r="M32" s="62"/>
      <c r="N32" s="30">
        <f t="shared" si="1"/>
        <v>2.816</v>
      </c>
    </row>
    <row r="33" spans="1:14" ht="12.75">
      <c r="A33" s="14" t="s">
        <v>93</v>
      </c>
      <c r="B33" s="15" t="s">
        <v>94</v>
      </c>
      <c r="C33" s="16" t="s">
        <v>95</v>
      </c>
      <c r="D33" s="24" t="s">
        <v>13</v>
      </c>
      <c r="E33" s="24" t="s">
        <v>585</v>
      </c>
      <c r="F33" s="16" t="s">
        <v>39</v>
      </c>
      <c r="G33" s="16" t="s">
        <v>19</v>
      </c>
      <c r="H33" s="19">
        <v>0.318</v>
      </c>
      <c r="I33" s="20"/>
      <c r="J33" s="29">
        <f t="shared" si="0"/>
        <v>0.318</v>
      </c>
      <c r="K33" s="23"/>
      <c r="L33" s="62">
        <v>0.318</v>
      </c>
      <c r="M33" s="62"/>
      <c r="N33" s="30">
        <f t="shared" si="1"/>
        <v>0.318</v>
      </c>
    </row>
    <row r="34" spans="1:14" s="94" customFormat="1" ht="12.75">
      <c r="A34" s="14" t="s">
        <v>96</v>
      </c>
      <c r="B34" s="15" t="s">
        <v>97</v>
      </c>
      <c r="C34" s="16" t="s">
        <v>98</v>
      </c>
      <c r="D34" s="24" t="s">
        <v>13</v>
      </c>
      <c r="E34" s="24" t="s">
        <v>585</v>
      </c>
      <c r="F34" s="16" t="s">
        <v>99</v>
      </c>
      <c r="G34" s="16" t="s">
        <v>100</v>
      </c>
      <c r="H34" s="19">
        <v>23.587</v>
      </c>
      <c r="I34" s="20">
        <v>144.719</v>
      </c>
      <c r="J34" s="29">
        <f t="shared" si="0"/>
        <v>168.30599999999998</v>
      </c>
      <c r="K34" s="23"/>
      <c r="L34" s="160">
        <v>23.587</v>
      </c>
      <c r="M34" s="160">
        <v>144.719</v>
      </c>
      <c r="N34" s="30">
        <f t="shared" si="1"/>
        <v>168.30599999999998</v>
      </c>
    </row>
    <row r="35" spans="1:14" ht="12.75">
      <c r="A35" s="14" t="s">
        <v>101</v>
      </c>
      <c r="B35" s="15" t="s">
        <v>102</v>
      </c>
      <c r="C35" s="16" t="s">
        <v>103</v>
      </c>
      <c r="D35" s="24" t="s">
        <v>13</v>
      </c>
      <c r="E35" s="24" t="s">
        <v>585</v>
      </c>
      <c r="F35" s="16" t="s">
        <v>99</v>
      </c>
      <c r="G35" s="16" t="s">
        <v>26</v>
      </c>
      <c r="H35" s="19">
        <v>1.231</v>
      </c>
      <c r="I35" s="20">
        <v>9.276</v>
      </c>
      <c r="J35" s="29">
        <f t="shared" si="0"/>
        <v>10.507</v>
      </c>
      <c r="K35" s="23"/>
      <c r="L35" s="160">
        <v>1.231</v>
      </c>
      <c r="M35" s="160">
        <v>9.276</v>
      </c>
      <c r="N35" s="30">
        <f t="shared" si="1"/>
        <v>10.507</v>
      </c>
    </row>
    <row r="36" spans="1:14" ht="12.75">
      <c r="A36" s="14" t="s">
        <v>104</v>
      </c>
      <c r="B36" s="15" t="s">
        <v>105</v>
      </c>
      <c r="C36" s="16" t="s">
        <v>106</v>
      </c>
      <c r="D36" s="164" t="s">
        <v>13</v>
      </c>
      <c r="E36" s="24" t="s">
        <v>585</v>
      </c>
      <c r="F36" s="16" t="s">
        <v>40</v>
      </c>
      <c r="G36" s="16" t="s">
        <v>30</v>
      </c>
      <c r="H36" s="19">
        <v>30.667</v>
      </c>
      <c r="I36" s="20"/>
      <c r="J36" s="29">
        <f t="shared" si="0"/>
        <v>30.667</v>
      </c>
      <c r="K36" s="23"/>
      <c r="L36" s="62">
        <f>H36</f>
        <v>30.667</v>
      </c>
      <c r="M36" s="62"/>
      <c r="N36" s="30">
        <f t="shared" si="1"/>
        <v>30.667</v>
      </c>
    </row>
    <row r="37" spans="1:14" ht="12.75">
      <c r="A37" s="14" t="s">
        <v>107</v>
      </c>
      <c r="B37" s="15" t="s">
        <v>108</v>
      </c>
      <c r="C37" s="16" t="s">
        <v>109</v>
      </c>
      <c r="D37" s="24" t="s">
        <v>13</v>
      </c>
      <c r="E37" s="24" t="s">
        <v>585</v>
      </c>
      <c r="F37" s="16" t="s">
        <v>39</v>
      </c>
      <c r="G37" s="16" t="s">
        <v>83</v>
      </c>
      <c r="H37" s="19">
        <v>3.096</v>
      </c>
      <c r="I37" s="20"/>
      <c r="J37" s="29">
        <f t="shared" si="0"/>
        <v>3.096</v>
      </c>
      <c r="K37" s="23"/>
      <c r="L37" s="62">
        <f aca="true" t="shared" si="2" ref="L37:L50">H37</f>
        <v>3.096</v>
      </c>
      <c r="M37" s="62"/>
      <c r="N37" s="30">
        <f t="shared" si="1"/>
        <v>3.096</v>
      </c>
    </row>
    <row r="38" spans="1:14" ht="12.75">
      <c r="A38" s="14" t="s">
        <v>110</v>
      </c>
      <c r="B38" s="15" t="s">
        <v>111</v>
      </c>
      <c r="C38" s="16" t="s">
        <v>112</v>
      </c>
      <c r="D38" s="24" t="s">
        <v>13</v>
      </c>
      <c r="E38" s="24" t="s">
        <v>585</v>
      </c>
      <c r="F38" s="16" t="s">
        <v>39</v>
      </c>
      <c r="G38" s="16" t="s">
        <v>113</v>
      </c>
      <c r="H38" s="19">
        <v>0.001</v>
      </c>
      <c r="I38" s="20"/>
      <c r="J38" s="29">
        <f t="shared" si="0"/>
        <v>0.001</v>
      </c>
      <c r="K38" s="23"/>
      <c r="L38" s="62">
        <f t="shared" si="2"/>
        <v>0.001</v>
      </c>
      <c r="M38" s="62"/>
      <c r="N38" s="30">
        <f t="shared" si="1"/>
        <v>0.001</v>
      </c>
    </row>
    <row r="39" spans="1:14" ht="12.75">
      <c r="A39" s="14" t="s">
        <v>114</v>
      </c>
      <c r="B39" s="15" t="s">
        <v>111</v>
      </c>
      <c r="C39" s="16" t="s">
        <v>115</v>
      </c>
      <c r="D39" s="24" t="s">
        <v>13</v>
      </c>
      <c r="E39" s="24" t="s">
        <v>585</v>
      </c>
      <c r="F39" s="16" t="s">
        <v>39</v>
      </c>
      <c r="G39" s="16" t="s">
        <v>113</v>
      </c>
      <c r="H39" s="19">
        <v>0.001</v>
      </c>
      <c r="I39" s="20"/>
      <c r="J39" s="29">
        <f t="shared" si="0"/>
        <v>0.001</v>
      </c>
      <c r="K39" s="23"/>
      <c r="L39" s="62">
        <f t="shared" si="2"/>
        <v>0.001</v>
      </c>
      <c r="M39" s="62"/>
      <c r="N39" s="30">
        <f t="shared" si="1"/>
        <v>0.001</v>
      </c>
    </row>
    <row r="40" spans="1:14" ht="12.75">
      <c r="A40" s="14" t="s">
        <v>116</v>
      </c>
      <c r="B40" s="15" t="s">
        <v>117</v>
      </c>
      <c r="C40" s="16" t="s">
        <v>118</v>
      </c>
      <c r="D40" s="24" t="s">
        <v>13</v>
      </c>
      <c r="E40" s="24" t="s">
        <v>585</v>
      </c>
      <c r="F40" s="16" t="s">
        <v>39</v>
      </c>
      <c r="G40" s="16" t="s">
        <v>83</v>
      </c>
      <c r="H40" s="19">
        <v>0.714</v>
      </c>
      <c r="I40" s="20"/>
      <c r="J40" s="29">
        <f t="shared" si="0"/>
        <v>0.714</v>
      </c>
      <c r="K40" s="23"/>
      <c r="L40" s="62">
        <f t="shared" si="2"/>
        <v>0.714</v>
      </c>
      <c r="M40" s="62"/>
      <c r="N40" s="30">
        <f t="shared" si="1"/>
        <v>0.714</v>
      </c>
    </row>
    <row r="41" spans="1:14" ht="12.75">
      <c r="A41" s="14" t="s">
        <v>119</v>
      </c>
      <c r="B41" s="15" t="s">
        <v>120</v>
      </c>
      <c r="C41" s="16" t="s">
        <v>121</v>
      </c>
      <c r="D41" s="24" t="s">
        <v>13</v>
      </c>
      <c r="E41" s="24" t="s">
        <v>585</v>
      </c>
      <c r="F41" s="16" t="s">
        <v>39</v>
      </c>
      <c r="G41" s="16" t="s">
        <v>26</v>
      </c>
      <c r="H41" s="19">
        <v>0.122</v>
      </c>
      <c r="I41" s="20"/>
      <c r="J41" s="29">
        <f t="shared" si="0"/>
        <v>0.122</v>
      </c>
      <c r="K41" s="23"/>
      <c r="L41" s="62">
        <f t="shared" si="2"/>
        <v>0.122</v>
      </c>
      <c r="M41" s="62"/>
      <c r="N41" s="30">
        <f t="shared" si="1"/>
        <v>0.122</v>
      </c>
    </row>
    <row r="42" spans="1:14" ht="12.75">
      <c r="A42" s="14" t="s">
        <v>122</v>
      </c>
      <c r="B42" s="15" t="s">
        <v>120</v>
      </c>
      <c r="C42" s="16" t="s">
        <v>123</v>
      </c>
      <c r="D42" s="24" t="s">
        <v>13</v>
      </c>
      <c r="E42" s="24" t="s">
        <v>585</v>
      </c>
      <c r="F42" s="16" t="s">
        <v>40</v>
      </c>
      <c r="G42" s="16" t="s">
        <v>83</v>
      </c>
      <c r="H42" s="19">
        <v>0</v>
      </c>
      <c r="I42" s="20"/>
      <c r="J42" s="29">
        <f t="shared" si="0"/>
        <v>0</v>
      </c>
      <c r="K42" s="23"/>
      <c r="L42" s="62">
        <f t="shared" si="2"/>
        <v>0</v>
      </c>
      <c r="M42" s="62"/>
      <c r="N42" s="30">
        <f t="shared" si="1"/>
        <v>0</v>
      </c>
    </row>
    <row r="43" spans="1:14" ht="15" customHeight="1">
      <c r="A43" s="14" t="s">
        <v>124</v>
      </c>
      <c r="B43" s="15" t="s">
        <v>125</v>
      </c>
      <c r="C43" s="16" t="s">
        <v>126</v>
      </c>
      <c r="D43" s="24" t="s">
        <v>13</v>
      </c>
      <c r="E43" s="24" t="s">
        <v>585</v>
      </c>
      <c r="F43" s="16" t="s">
        <v>39</v>
      </c>
      <c r="G43" s="16" t="s">
        <v>83</v>
      </c>
      <c r="H43" s="19">
        <v>0.119</v>
      </c>
      <c r="I43" s="20"/>
      <c r="J43" s="29">
        <f t="shared" si="0"/>
        <v>0.119</v>
      </c>
      <c r="K43" s="23"/>
      <c r="L43" s="62">
        <f t="shared" si="2"/>
        <v>0.119</v>
      </c>
      <c r="M43" s="62"/>
      <c r="N43" s="30">
        <f t="shared" si="1"/>
        <v>0.119</v>
      </c>
    </row>
    <row r="44" spans="1:14" ht="15" customHeight="1">
      <c r="A44" s="14" t="s">
        <v>127</v>
      </c>
      <c r="B44" s="15" t="s">
        <v>125</v>
      </c>
      <c r="C44" s="16" t="s">
        <v>128</v>
      </c>
      <c r="D44" s="24" t="s">
        <v>13</v>
      </c>
      <c r="E44" s="24" t="s">
        <v>585</v>
      </c>
      <c r="F44" s="16" t="s">
        <v>39</v>
      </c>
      <c r="G44" s="16" t="s">
        <v>113</v>
      </c>
      <c r="H44" s="19">
        <v>0</v>
      </c>
      <c r="I44" s="20"/>
      <c r="J44" s="29">
        <f t="shared" si="0"/>
        <v>0</v>
      </c>
      <c r="K44" s="23"/>
      <c r="L44" s="62">
        <f t="shared" si="2"/>
        <v>0</v>
      </c>
      <c r="M44" s="62"/>
      <c r="N44" s="30">
        <f t="shared" si="1"/>
        <v>0</v>
      </c>
    </row>
    <row r="45" spans="1:14" ht="12.75">
      <c r="A45" s="14" t="s">
        <v>129</v>
      </c>
      <c r="B45" s="15" t="s">
        <v>130</v>
      </c>
      <c r="C45" s="16" t="s">
        <v>131</v>
      </c>
      <c r="D45" s="24" t="s">
        <v>13</v>
      </c>
      <c r="E45" s="24" t="s">
        <v>585</v>
      </c>
      <c r="F45" s="16" t="s">
        <v>40</v>
      </c>
      <c r="G45" s="16" t="s">
        <v>26</v>
      </c>
      <c r="H45" s="19">
        <v>1.805</v>
      </c>
      <c r="I45" s="20"/>
      <c r="J45" s="29">
        <f t="shared" si="0"/>
        <v>1.805</v>
      </c>
      <c r="K45" s="23"/>
      <c r="L45" s="62">
        <f t="shared" si="2"/>
        <v>1.805</v>
      </c>
      <c r="M45" s="62"/>
      <c r="N45" s="30">
        <f t="shared" si="1"/>
        <v>1.805</v>
      </c>
    </row>
    <row r="46" spans="1:14" ht="12.75">
      <c r="A46" s="14" t="s">
        <v>132</v>
      </c>
      <c r="B46" s="15" t="s">
        <v>133</v>
      </c>
      <c r="C46" s="16" t="s">
        <v>134</v>
      </c>
      <c r="D46" s="24" t="s">
        <v>13</v>
      </c>
      <c r="E46" s="24" t="s">
        <v>585</v>
      </c>
      <c r="F46" s="16" t="s">
        <v>39</v>
      </c>
      <c r="G46" s="16" t="s">
        <v>79</v>
      </c>
      <c r="H46" s="19">
        <v>0.221</v>
      </c>
      <c r="I46" s="20"/>
      <c r="J46" s="29">
        <f t="shared" si="0"/>
        <v>0.221</v>
      </c>
      <c r="K46" s="23"/>
      <c r="L46" s="62">
        <f t="shared" si="2"/>
        <v>0.221</v>
      </c>
      <c r="M46" s="62"/>
      <c r="N46" s="30">
        <f t="shared" si="1"/>
        <v>0.221</v>
      </c>
    </row>
    <row r="47" spans="1:14" ht="12.75">
      <c r="A47" s="14" t="s">
        <v>135</v>
      </c>
      <c r="B47" s="15" t="s">
        <v>136</v>
      </c>
      <c r="C47" s="16" t="s">
        <v>137</v>
      </c>
      <c r="D47" s="24" t="s">
        <v>13</v>
      </c>
      <c r="E47" s="24" t="s">
        <v>585</v>
      </c>
      <c r="F47" s="16" t="s">
        <v>40</v>
      </c>
      <c r="G47" s="16" t="s">
        <v>50</v>
      </c>
      <c r="H47" s="19">
        <v>35.604</v>
      </c>
      <c r="I47" s="20"/>
      <c r="J47" s="29">
        <f t="shared" si="0"/>
        <v>35.604</v>
      </c>
      <c r="K47" s="23"/>
      <c r="L47" s="62">
        <f t="shared" si="2"/>
        <v>35.604</v>
      </c>
      <c r="M47" s="62"/>
      <c r="N47" s="30">
        <f t="shared" si="1"/>
        <v>35.604</v>
      </c>
    </row>
    <row r="48" spans="1:14" ht="12.75">
      <c r="A48" s="14" t="s">
        <v>138</v>
      </c>
      <c r="B48" s="15" t="s">
        <v>136</v>
      </c>
      <c r="C48" s="16" t="s">
        <v>139</v>
      </c>
      <c r="D48" s="24" t="s">
        <v>13</v>
      </c>
      <c r="E48" s="24" t="s">
        <v>585</v>
      </c>
      <c r="F48" s="16" t="s">
        <v>40</v>
      </c>
      <c r="G48" s="16" t="s">
        <v>79</v>
      </c>
      <c r="H48" s="19">
        <v>4.25</v>
      </c>
      <c r="I48" s="20"/>
      <c r="J48" s="29">
        <f t="shared" si="0"/>
        <v>4.25</v>
      </c>
      <c r="K48" s="23"/>
      <c r="L48" s="62">
        <f t="shared" si="2"/>
        <v>4.25</v>
      </c>
      <c r="M48" s="62"/>
      <c r="N48" s="30">
        <f t="shared" si="1"/>
        <v>4.25</v>
      </c>
    </row>
    <row r="49" spans="1:14" ht="12.75">
      <c r="A49" s="14" t="s">
        <v>140</v>
      </c>
      <c r="B49" s="15" t="s">
        <v>141</v>
      </c>
      <c r="C49" s="16" t="s">
        <v>142</v>
      </c>
      <c r="D49" s="24" t="s">
        <v>13</v>
      </c>
      <c r="E49" s="24" t="s">
        <v>585</v>
      </c>
      <c r="F49" s="16" t="s">
        <v>40</v>
      </c>
      <c r="G49" s="16" t="s">
        <v>172</v>
      </c>
      <c r="H49" s="19">
        <v>12.707</v>
      </c>
      <c r="I49" s="20"/>
      <c r="J49" s="29">
        <f t="shared" si="0"/>
        <v>12.707</v>
      </c>
      <c r="K49" s="23"/>
      <c r="L49" s="62">
        <f t="shared" si="2"/>
        <v>12.707</v>
      </c>
      <c r="M49" s="62"/>
      <c r="N49" s="30">
        <f t="shared" si="1"/>
        <v>12.707</v>
      </c>
    </row>
    <row r="50" spans="1:14" ht="12.75">
      <c r="A50" s="14" t="s">
        <v>143</v>
      </c>
      <c r="B50" s="15" t="s">
        <v>144</v>
      </c>
      <c r="C50" s="16" t="s">
        <v>145</v>
      </c>
      <c r="D50" s="24" t="s">
        <v>13</v>
      </c>
      <c r="E50" s="24" t="s">
        <v>585</v>
      </c>
      <c r="F50" s="16" t="s">
        <v>40</v>
      </c>
      <c r="G50" s="16" t="s">
        <v>79</v>
      </c>
      <c r="H50" s="19">
        <v>2.323</v>
      </c>
      <c r="I50" s="20"/>
      <c r="J50" s="29">
        <f t="shared" si="0"/>
        <v>2.323</v>
      </c>
      <c r="K50" s="23"/>
      <c r="L50" s="62">
        <f t="shared" si="2"/>
        <v>2.323</v>
      </c>
      <c r="M50" s="62"/>
      <c r="N50" s="30">
        <f t="shared" si="1"/>
        <v>2.323</v>
      </c>
    </row>
    <row r="51" spans="1:14" s="94" customFormat="1" ht="12.75">
      <c r="A51" s="14" t="s">
        <v>146</v>
      </c>
      <c r="B51" s="15" t="s">
        <v>147</v>
      </c>
      <c r="C51" s="16" t="s">
        <v>148</v>
      </c>
      <c r="D51" s="24" t="s">
        <v>13</v>
      </c>
      <c r="E51" s="24" t="s">
        <v>585</v>
      </c>
      <c r="F51" s="16" t="s">
        <v>38</v>
      </c>
      <c r="G51" s="16" t="s">
        <v>149</v>
      </c>
      <c r="H51" s="19">
        <v>123.193</v>
      </c>
      <c r="I51" s="20">
        <v>36.038</v>
      </c>
      <c r="J51" s="29">
        <f t="shared" si="0"/>
        <v>159.231</v>
      </c>
      <c r="K51" s="23"/>
      <c r="L51" s="60">
        <f>H51</f>
        <v>123.193</v>
      </c>
      <c r="M51" s="60">
        <v>36.038</v>
      </c>
      <c r="N51" s="30">
        <f t="shared" si="1"/>
        <v>159.231</v>
      </c>
    </row>
    <row r="52" spans="1:14" ht="12.75">
      <c r="A52" s="14" t="s">
        <v>150</v>
      </c>
      <c r="B52" s="15" t="s">
        <v>151</v>
      </c>
      <c r="C52" s="16" t="s">
        <v>152</v>
      </c>
      <c r="D52" s="24" t="s">
        <v>13</v>
      </c>
      <c r="E52" s="24" t="s">
        <v>585</v>
      </c>
      <c r="F52" s="16" t="s">
        <v>39</v>
      </c>
      <c r="G52" s="16" t="s">
        <v>79</v>
      </c>
      <c r="H52" s="19">
        <v>0.051</v>
      </c>
      <c r="I52" s="20"/>
      <c r="J52" s="29">
        <f t="shared" si="0"/>
        <v>0.051</v>
      </c>
      <c r="K52" s="23"/>
      <c r="L52" s="60">
        <f aca="true" t="shared" si="3" ref="L52:L58">H52</f>
        <v>0.051</v>
      </c>
      <c r="M52" s="62"/>
      <c r="N52" s="30">
        <f t="shared" si="1"/>
        <v>0.051</v>
      </c>
    </row>
    <row r="53" spans="1:14" ht="12.75">
      <c r="A53" s="14" t="s">
        <v>153</v>
      </c>
      <c r="B53" s="15" t="s">
        <v>154</v>
      </c>
      <c r="C53" s="16" t="s">
        <v>155</v>
      </c>
      <c r="D53" s="24" t="s">
        <v>13</v>
      </c>
      <c r="E53" s="24" t="s">
        <v>585</v>
      </c>
      <c r="F53" s="16" t="s">
        <v>39</v>
      </c>
      <c r="G53" s="16" t="s">
        <v>26</v>
      </c>
      <c r="H53" s="19">
        <v>0.161</v>
      </c>
      <c r="I53" s="20"/>
      <c r="J53" s="29">
        <f t="shared" si="0"/>
        <v>0.161</v>
      </c>
      <c r="K53" s="23"/>
      <c r="L53" s="60">
        <f t="shared" si="3"/>
        <v>0.161</v>
      </c>
      <c r="M53" s="62"/>
      <c r="N53" s="30">
        <f t="shared" si="1"/>
        <v>0.161</v>
      </c>
    </row>
    <row r="54" spans="1:14" ht="12.75">
      <c r="A54" s="14" t="s">
        <v>156</v>
      </c>
      <c r="B54" s="15" t="s">
        <v>157</v>
      </c>
      <c r="C54" s="16" t="s">
        <v>158</v>
      </c>
      <c r="D54" s="24" t="s">
        <v>13</v>
      </c>
      <c r="E54" s="24" t="s">
        <v>13</v>
      </c>
      <c r="F54" s="16" t="s">
        <v>40</v>
      </c>
      <c r="G54" s="16" t="s">
        <v>79</v>
      </c>
      <c r="H54" s="19">
        <v>5.806</v>
      </c>
      <c r="I54" s="20"/>
      <c r="J54" s="29">
        <f t="shared" si="0"/>
        <v>5.806</v>
      </c>
      <c r="K54" s="23"/>
      <c r="L54" s="60">
        <f t="shared" si="3"/>
        <v>5.806</v>
      </c>
      <c r="M54" s="62"/>
      <c r="N54" s="30">
        <f t="shared" si="1"/>
        <v>5.806</v>
      </c>
    </row>
    <row r="55" spans="1:14" ht="12.75">
      <c r="A55" s="14" t="s">
        <v>159</v>
      </c>
      <c r="B55" s="15" t="s">
        <v>160</v>
      </c>
      <c r="C55" s="16" t="s">
        <v>161</v>
      </c>
      <c r="D55" s="24" t="s">
        <v>13</v>
      </c>
      <c r="E55" s="24" t="s">
        <v>585</v>
      </c>
      <c r="F55" s="16" t="s">
        <v>39</v>
      </c>
      <c r="G55" s="16" t="s">
        <v>79</v>
      </c>
      <c r="H55" s="19">
        <v>0.454</v>
      </c>
      <c r="I55" s="20"/>
      <c r="J55" s="29">
        <f t="shared" si="0"/>
        <v>0.454</v>
      </c>
      <c r="K55" s="23"/>
      <c r="L55" s="60">
        <f t="shared" si="3"/>
        <v>0.454</v>
      </c>
      <c r="M55" s="62"/>
      <c r="N55" s="30">
        <f t="shared" si="1"/>
        <v>0.454</v>
      </c>
    </row>
    <row r="56" spans="1:14" ht="12.75">
      <c r="A56" s="14" t="s">
        <v>162</v>
      </c>
      <c r="B56" s="15" t="s">
        <v>163</v>
      </c>
      <c r="C56" s="16" t="s">
        <v>164</v>
      </c>
      <c r="D56" s="24" t="s">
        <v>13</v>
      </c>
      <c r="E56" s="24" t="s">
        <v>585</v>
      </c>
      <c r="F56" s="16" t="s">
        <v>39</v>
      </c>
      <c r="G56" s="16" t="s">
        <v>79</v>
      </c>
      <c r="H56" s="19">
        <v>0.354</v>
      </c>
      <c r="I56" s="20"/>
      <c r="J56" s="29">
        <f t="shared" si="0"/>
        <v>0.354</v>
      </c>
      <c r="K56" s="23"/>
      <c r="L56" s="60">
        <f t="shared" si="3"/>
        <v>0.354</v>
      </c>
      <c r="M56" s="62"/>
      <c r="N56" s="30">
        <f t="shared" si="1"/>
        <v>0.354</v>
      </c>
    </row>
    <row r="57" spans="1:14" ht="12.75">
      <c r="A57" s="14" t="s">
        <v>165</v>
      </c>
      <c r="B57" s="15" t="s">
        <v>166</v>
      </c>
      <c r="C57" s="16" t="s">
        <v>167</v>
      </c>
      <c r="D57" s="24" t="s">
        <v>13</v>
      </c>
      <c r="E57" s="24" t="s">
        <v>585</v>
      </c>
      <c r="F57" s="16" t="s">
        <v>39</v>
      </c>
      <c r="G57" s="16" t="s">
        <v>26</v>
      </c>
      <c r="H57" s="19">
        <v>0.251</v>
      </c>
      <c r="I57" s="20"/>
      <c r="J57" s="29">
        <f t="shared" si="0"/>
        <v>0.251</v>
      </c>
      <c r="K57" s="23"/>
      <c r="L57" s="60">
        <f t="shared" si="3"/>
        <v>0.251</v>
      </c>
      <c r="M57" s="62"/>
      <c r="N57" s="30">
        <f t="shared" si="1"/>
        <v>0.251</v>
      </c>
    </row>
    <row r="58" spans="1:14" ht="12.75">
      <c r="A58" s="14" t="s">
        <v>168</v>
      </c>
      <c r="B58" s="15" t="s">
        <v>166</v>
      </c>
      <c r="C58" s="16" t="s">
        <v>169</v>
      </c>
      <c r="D58" s="24" t="s">
        <v>13</v>
      </c>
      <c r="E58" s="24" t="s">
        <v>585</v>
      </c>
      <c r="F58" s="16" t="s">
        <v>40</v>
      </c>
      <c r="G58" s="16" t="s">
        <v>26</v>
      </c>
      <c r="H58" s="19">
        <v>5.731</v>
      </c>
      <c r="I58" s="20"/>
      <c r="J58" s="29">
        <f t="shared" si="0"/>
        <v>5.731</v>
      </c>
      <c r="K58" s="23"/>
      <c r="L58" s="60">
        <f t="shared" si="3"/>
        <v>5.731</v>
      </c>
      <c r="M58" s="62"/>
      <c r="N58" s="30">
        <f t="shared" si="1"/>
        <v>5.731</v>
      </c>
    </row>
    <row r="59" spans="1:14" ht="12.75">
      <c r="A59" s="14" t="s">
        <v>170</v>
      </c>
      <c r="B59" s="15" t="s">
        <v>163</v>
      </c>
      <c r="C59" s="16" t="s">
        <v>171</v>
      </c>
      <c r="D59" s="24" t="s">
        <v>13</v>
      </c>
      <c r="E59" s="24" t="s">
        <v>585</v>
      </c>
      <c r="F59" s="16" t="s">
        <v>99</v>
      </c>
      <c r="G59" s="16" t="s">
        <v>172</v>
      </c>
      <c r="H59" s="19">
        <v>0.83</v>
      </c>
      <c r="I59" s="20">
        <v>6.237</v>
      </c>
      <c r="J59" s="29">
        <f t="shared" si="0"/>
        <v>7.067</v>
      </c>
      <c r="K59" s="23"/>
      <c r="L59" s="175">
        <f>H59</f>
        <v>0.83</v>
      </c>
      <c r="M59" s="175">
        <v>6.237</v>
      </c>
      <c r="N59" s="30">
        <f t="shared" si="1"/>
        <v>7.067</v>
      </c>
    </row>
    <row r="60" spans="1:14" ht="12.75">
      <c r="A60" s="14" t="s">
        <v>173</v>
      </c>
      <c r="B60" s="15" t="s">
        <v>174</v>
      </c>
      <c r="C60" s="16" t="s">
        <v>175</v>
      </c>
      <c r="D60" s="24" t="s">
        <v>13</v>
      </c>
      <c r="E60" s="24" t="s">
        <v>585</v>
      </c>
      <c r="F60" s="16" t="s">
        <v>40</v>
      </c>
      <c r="G60" s="16" t="s">
        <v>50</v>
      </c>
      <c r="H60" s="19">
        <v>9.897</v>
      </c>
      <c r="I60" s="20"/>
      <c r="J60" s="29">
        <f t="shared" si="0"/>
        <v>9.897</v>
      </c>
      <c r="K60" s="23"/>
      <c r="L60" s="62">
        <f>H60</f>
        <v>9.897</v>
      </c>
      <c r="M60" s="62"/>
      <c r="N60" s="30">
        <f t="shared" si="1"/>
        <v>9.897</v>
      </c>
    </row>
    <row r="61" spans="1:14" ht="12.75">
      <c r="A61" s="14" t="s">
        <v>176</v>
      </c>
      <c r="B61" s="15" t="s">
        <v>166</v>
      </c>
      <c r="C61" s="16" t="s">
        <v>177</v>
      </c>
      <c r="D61" s="24" t="s">
        <v>13</v>
      </c>
      <c r="E61" s="24" t="s">
        <v>585</v>
      </c>
      <c r="F61" s="16" t="s">
        <v>39</v>
      </c>
      <c r="G61" s="16" t="s">
        <v>26</v>
      </c>
      <c r="H61" s="19">
        <v>0.431</v>
      </c>
      <c r="I61" s="20"/>
      <c r="J61" s="29">
        <f aca="true" t="shared" si="4" ref="J61:J70">SUM(H61:I61)</f>
        <v>0.431</v>
      </c>
      <c r="K61" s="23"/>
      <c r="L61" s="62">
        <f aca="true" t="shared" si="5" ref="L61:L82">H61</f>
        <v>0.431</v>
      </c>
      <c r="M61" s="62"/>
      <c r="N61" s="30">
        <f aca="true" t="shared" si="6" ref="N61:N70">SUM(L61:M61)</f>
        <v>0.431</v>
      </c>
    </row>
    <row r="62" spans="1:14" ht="12.75">
      <c r="A62" s="14" t="s">
        <v>178</v>
      </c>
      <c r="B62" s="15" t="s">
        <v>166</v>
      </c>
      <c r="C62" s="16" t="s">
        <v>179</v>
      </c>
      <c r="D62" s="24" t="s">
        <v>13</v>
      </c>
      <c r="E62" s="24" t="s">
        <v>585</v>
      </c>
      <c r="F62" s="16" t="s">
        <v>39</v>
      </c>
      <c r="G62" s="16" t="s">
        <v>26</v>
      </c>
      <c r="H62" s="19">
        <v>0.761</v>
      </c>
      <c r="I62" s="20"/>
      <c r="J62" s="29">
        <f t="shared" si="4"/>
        <v>0.761</v>
      </c>
      <c r="K62" s="23"/>
      <c r="L62" s="62">
        <f t="shared" si="5"/>
        <v>0.761</v>
      </c>
      <c r="M62" s="62"/>
      <c r="N62" s="30">
        <f t="shared" si="6"/>
        <v>0.761</v>
      </c>
    </row>
    <row r="63" spans="1:14" ht="12.75">
      <c r="A63" s="14" t="s">
        <v>180</v>
      </c>
      <c r="B63" s="15" t="s">
        <v>181</v>
      </c>
      <c r="C63" s="16" t="s">
        <v>182</v>
      </c>
      <c r="D63" s="24" t="s">
        <v>13</v>
      </c>
      <c r="E63" s="24" t="s">
        <v>585</v>
      </c>
      <c r="F63" s="16" t="s">
        <v>40</v>
      </c>
      <c r="G63" s="16" t="s">
        <v>83</v>
      </c>
      <c r="H63" s="19">
        <v>1.234</v>
      </c>
      <c r="I63" s="20"/>
      <c r="J63" s="29">
        <f t="shared" si="4"/>
        <v>1.234</v>
      </c>
      <c r="K63" s="23"/>
      <c r="L63" s="62">
        <f t="shared" si="5"/>
        <v>1.234</v>
      </c>
      <c r="M63" s="62"/>
      <c r="N63" s="30">
        <f t="shared" si="6"/>
        <v>1.234</v>
      </c>
    </row>
    <row r="64" spans="1:14" ht="12.75">
      <c r="A64" s="14" t="s">
        <v>183</v>
      </c>
      <c r="B64" s="15" t="s">
        <v>184</v>
      </c>
      <c r="C64" s="16" t="s">
        <v>185</v>
      </c>
      <c r="D64" s="24" t="s">
        <v>13</v>
      </c>
      <c r="E64" s="24" t="s">
        <v>585</v>
      </c>
      <c r="F64" s="16" t="s">
        <v>40</v>
      </c>
      <c r="G64" s="16" t="s">
        <v>186</v>
      </c>
      <c r="H64" s="19">
        <v>4.386</v>
      </c>
      <c r="I64" s="20"/>
      <c r="J64" s="29">
        <f t="shared" si="4"/>
        <v>4.386</v>
      </c>
      <c r="K64" s="23"/>
      <c r="L64" s="62">
        <f t="shared" si="5"/>
        <v>4.386</v>
      </c>
      <c r="M64" s="62"/>
      <c r="N64" s="30">
        <f t="shared" si="6"/>
        <v>4.386</v>
      </c>
    </row>
    <row r="65" spans="1:14" ht="12.75">
      <c r="A65" s="14" t="s">
        <v>188</v>
      </c>
      <c r="B65" s="15" t="s">
        <v>187</v>
      </c>
      <c r="C65" s="16" t="s">
        <v>189</v>
      </c>
      <c r="D65" s="24" t="s">
        <v>13</v>
      </c>
      <c r="E65" s="24" t="s">
        <v>585</v>
      </c>
      <c r="F65" s="16" t="s">
        <v>39</v>
      </c>
      <c r="G65" s="16" t="s">
        <v>34</v>
      </c>
      <c r="H65" s="19">
        <v>0.016</v>
      </c>
      <c r="I65" s="20"/>
      <c r="J65" s="29">
        <f t="shared" si="4"/>
        <v>0.016</v>
      </c>
      <c r="K65" s="23"/>
      <c r="L65" s="62">
        <f t="shared" si="5"/>
        <v>0.016</v>
      </c>
      <c r="M65" s="62"/>
      <c r="N65" s="30">
        <f t="shared" si="6"/>
        <v>0.016</v>
      </c>
    </row>
    <row r="66" spans="1:14" ht="12.75">
      <c r="A66" s="14" t="s">
        <v>190</v>
      </c>
      <c r="B66" s="15" t="s">
        <v>191</v>
      </c>
      <c r="C66" s="16" t="s">
        <v>192</v>
      </c>
      <c r="D66" s="24" t="s">
        <v>13</v>
      </c>
      <c r="E66" s="24" t="s">
        <v>585</v>
      </c>
      <c r="F66" s="16" t="s">
        <v>39</v>
      </c>
      <c r="G66" s="16" t="s">
        <v>26</v>
      </c>
      <c r="H66" s="19">
        <v>0.314</v>
      </c>
      <c r="I66" s="20"/>
      <c r="J66" s="29">
        <f t="shared" si="4"/>
        <v>0.314</v>
      </c>
      <c r="K66" s="23"/>
      <c r="L66" s="62">
        <f t="shared" si="5"/>
        <v>0.314</v>
      </c>
      <c r="M66" s="62"/>
      <c r="N66" s="30">
        <f t="shared" si="6"/>
        <v>0.314</v>
      </c>
    </row>
    <row r="67" spans="1:14" ht="12.75">
      <c r="A67" s="14" t="s">
        <v>193</v>
      </c>
      <c r="B67" s="15" t="s">
        <v>194</v>
      </c>
      <c r="C67" s="16" t="s">
        <v>195</v>
      </c>
      <c r="D67" s="24" t="s">
        <v>13</v>
      </c>
      <c r="E67" s="24" t="s">
        <v>585</v>
      </c>
      <c r="F67" s="16" t="s">
        <v>39</v>
      </c>
      <c r="G67" s="16" t="s">
        <v>84</v>
      </c>
      <c r="H67" s="19">
        <v>0.09</v>
      </c>
      <c r="I67" s="20"/>
      <c r="J67" s="29">
        <f t="shared" si="4"/>
        <v>0.09</v>
      </c>
      <c r="K67" s="23"/>
      <c r="L67" s="62">
        <f t="shared" si="5"/>
        <v>0.09</v>
      </c>
      <c r="M67" s="62"/>
      <c r="N67" s="30">
        <f t="shared" si="6"/>
        <v>0.09</v>
      </c>
    </row>
    <row r="68" spans="1:14" ht="12.75">
      <c r="A68" s="14" t="s">
        <v>196</v>
      </c>
      <c r="B68" s="15" t="s">
        <v>197</v>
      </c>
      <c r="C68" s="16" t="s">
        <v>198</v>
      </c>
      <c r="D68" s="24" t="s">
        <v>13</v>
      </c>
      <c r="E68" s="24" t="s">
        <v>585</v>
      </c>
      <c r="F68" s="16" t="s">
        <v>40</v>
      </c>
      <c r="G68" s="16" t="s">
        <v>26</v>
      </c>
      <c r="H68" s="19">
        <v>0.174</v>
      </c>
      <c r="I68" s="20"/>
      <c r="J68" s="29">
        <f t="shared" si="4"/>
        <v>0.174</v>
      </c>
      <c r="K68" s="23"/>
      <c r="L68" s="62">
        <f t="shared" si="5"/>
        <v>0.174</v>
      </c>
      <c r="M68" s="62"/>
      <c r="N68" s="30">
        <f t="shared" si="6"/>
        <v>0.174</v>
      </c>
    </row>
    <row r="69" spans="1:14" ht="15.75" customHeight="1">
      <c r="A69" s="14" t="s">
        <v>199</v>
      </c>
      <c r="B69" s="15" t="s">
        <v>200</v>
      </c>
      <c r="C69" s="16" t="s">
        <v>201</v>
      </c>
      <c r="D69" s="24" t="s">
        <v>13</v>
      </c>
      <c r="E69" s="24" t="s">
        <v>585</v>
      </c>
      <c r="F69" s="16" t="s">
        <v>39</v>
      </c>
      <c r="G69" s="16" t="s">
        <v>84</v>
      </c>
      <c r="H69" s="19">
        <v>0.004</v>
      </c>
      <c r="I69" s="20"/>
      <c r="J69" s="29">
        <f t="shared" si="4"/>
        <v>0.004</v>
      </c>
      <c r="K69" s="23"/>
      <c r="L69" s="62">
        <f t="shared" si="5"/>
        <v>0.004</v>
      </c>
      <c r="M69" s="62"/>
      <c r="N69" s="30">
        <f t="shared" si="6"/>
        <v>0.004</v>
      </c>
    </row>
    <row r="70" spans="1:14" ht="12.75">
      <c r="A70" s="14" t="s">
        <v>202</v>
      </c>
      <c r="B70" s="15" t="s">
        <v>203</v>
      </c>
      <c r="C70" s="16" t="s">
        <v>204</v>
      </c>
      <c r="D70" s="24" t="s">
        <v>13</v>
      </c>
      <c r="E70" s="24" t="s">
        <v>585</v>
      </c>
      <c r="F70" s="16" t="s">
        <v>39</v>
      </c>
      <c r="G70" s="16" t="s">
        <v>79</v>
      </c>
      <c r="H70" s="19">
        <v>0.189</v>
      </c>
      <c r="I70" s="20"/>
      <c r="J70" s="29">
        <f t="shared" si="4"/>
        <v>0.189</v>
      </c>
      <c r="K70" s="23"/>
      <c r="L70" s="62">
        <f t="shared" si="5"/>
        <v>0.189</v>
      </c>
      <c r="M70" s="62"/>
      <c r="N70" s="30">
        <f t="shared" si="6"/>
        <v>0.189</v>
      </c>
    </row>
    <row r="71" spans="1:14" ht="12.75">
      <c r="A71" s="14" t="s">
        <v>205</v>
      </c>
      <c r="B71" s="15" t="s">
        <v>206</v>
      </c>
      <c r="C71" s="16" t="s">
        <v>207</v>
      </c>
      <c r="D71" s="24" t="s">
        <v>13</v>
      </c>
      <c r="E71" s="24" t="s">
        <v>585</v>
      </c>
      <c r="F71" s="16" t="s">
        <v>39</v>
      </c>
      <c r="G71" s="16" t="s">
        <v>186</v>
      </c>
      <c r="H71" s="19">
        <v>0.191</v>
      </c>
      <c r="I71" s="20"/>
      <c r="J71" s="29">
        <f aca="true" t="shared" si="7" ref="J71:J76">SUM(H71:I71)</f>
        <v>0.191</v>
      </c>
      <c r="K71" s="23"/>
      <c r="L71" s="62">
        <f t="shared" si="5"/>
        <v>0.191</v>
      </c>
      <c r="M71" s="62"/>
      <c r="N71" s="30">
        <f aca="true" t="shared" si="8" ref="N71:N76">SUM(L71:M71)</f>
        <v>0.191</v>
      </c>
    </row>
    <row r="72" spans="1:14" ht="12.75">
      <c r="A72" s="14" t="s">
        <v>208</v>
      </c>
      <c r="B72" s="15" t="s">
        <v>181</v>
      </c>
      <c r="C72" s="16" t="s">
        <v>209</v>
      </c>
      <c r="D72" s="24" t="s">
        <v>13</v>
      </c>
      <c r="E72" s="24" t="s">
        <v>585</v>
      </c>
      <c r="F72" s="16" t="s">
        <v>39</v>
      </c>
      <c r="G72" s="16" t="s">
        <v>83</v>
      </c>
      <c r="H72" s="19">
        <v>0.033</v>
      </c>
      <c r="I72" s="20"/>
      <c r="J72" s="29">
        <f t="shared" si="7"/>
        <v>0.033</v>
      </c>
      <c r="K72" s="23"/>
      <c r="L72" s="62">
        <f t="shared" si="5"/>
        <v>0.033</v>
      </c>
      <c r="M72" s="62"/>
      <c r="N72" s="30">
        <f t="shared" si="8"/>
        <v>0.033</v>
      </c>
    </row>
    <row r="73" spans="1:14" ht="12.75">
      <c r="A73" s="14" t="s">
        <v>210</v>
      </c>
      <c r="B73" s="15" t="s">
        <v>211</v>
      </c>
      <c r="C73" s="16" t="s">
        <v>212</v>
      </c>
      <c r="D73" s="24" t="s">
        <v>13</v>
      </c>
      <c r="E73" s="24" t="s">
        <v>585</v>
      </c>
      <c r="F73" s="16" t="s">
        <v>39</v>
      </c>
      <c r="G73" s="16" t="s">
        <v>14</v>
      </c>
      <c r="H73" s="19">
        <v>0.923</v>
      </c>
      <c r="I73" s="20"/>
      <c r="J73" s="29">
        <f t="shared" si="7"/>
        <v>0.923</v>
      </c>
      <c r="K73" s="23"/>
      <c r="L73" s="62">
        <f t="shared" si="5"/>
        <v>0.923</v>
      </c>
      <c r="M73" s="62"/>
      <c r="N73" s="30">
        <f t="shared" si="8"/>
        <v>0.923</v>
      </c>
    </row>
    <row r="74" spans="1:14" ht="12.75">
      <c r="A74" s="14" t="s">
        <v>213</v>
      </c>
      <c r="B74" s="15" t="s">
        <v>214</v>
      </c>
      <c r="C74" s="16" t="s">
        <v>215</v>
      </c>
      <c r="D74" s="24" t="s">
        <v>13</v>
      </c>
      <c r="E74" s="24" t="s">
        <v>585</v>
      </c>
      <c r="F74" s="16" t="s">
        <v>40</v>
      </c>
      <c r="G74" s="16" t="s">
        <v>26</v>
      </c>
      <c r="H74" s="19">
        <v>3.313</v>
      </c>
      <c r="I74" s="20"/>
      <c r="J74" s="29">
        <f t="shared" si="7"/>
        <v>3.313</v>
      </c>
      <c r="K74" s="23"/>
      <c r="L74" s="62">
        <f t="shared" si="5"/>
        <v>3.313</v>
      </c>
      <c r="M74" s="62"/>
      <c r="N74" s="30">
        <f t="shared" si="8"/>
        <v>3.313</v>
      </c>
    </row>
    <row r="75" spans="1:14" ht="12.75">
      <c r="A75" s="14" t="s">
        <v>216</v>
      </c>
      <c r="B75" s="15" t="s">
        <v>217</v>
      </c>
      <c r="C75" s="16" t="s">
        <v>218</v>
      </c>
      <c r="D75" s="24" t="s">
        <v>13</v>
      </c>
      <c r="E75" s="24" t="s">
        <v>585</v>
      </c>
      <c r="F75" s="16" t="s">
        <v>40</v>
      </c>
      <c r="G75" s="16" t="s">
        <v>79</v>
      </c>
      <c r="H75" s="19">
        <v>2.683</v>
      </c>
      <c r="I75" s="20"/>
      <c r="J75" s="29">
        <f t="shared" si="7"/>
        <v>2.683</v>
      </c>
      <c r="K75" s="23"/>
      <c r="L75" s="62">
        <f t="shared" si="5"/>
        <v>2.683</v>
      </c>
      <c r="M75" s="62"/>
      <c r="N75" s="30">
        <f t="shared" si="8"/>
        <v>2.683</v>
      </c>
    </row>
    <row r="76" spans="1:14" ht="12.75">
      <c r="A76" s="14" t="s">
        <v>219</v>
      </c>
      <c r="B76" s="15" t="s">
        <v>217</v>
      </c>
      <c r="C76" s="16" t="s">
        <v>220</v>
      </c>
      <c r="D76" s="24" t="s">
        <v>13</v>
      </c>
      <c r="E76" s="24" t="s">
        <v>585</v>
      </c>
      <c r="F76" s="16" t="s">
        <v>40</v>
      </c>
      <c r="G76" s="16" t="s">
        <v>30</v>
      </c>
      <c r="H76" s="19">
        <v>12.603</v>
      </c>
      <c r="I76" s="20"/>
      <c r="J76" s="29">
        <f t="shared" si="7"/>
        <v>12.603</v>
      </c>
      <c r="K76" s="23"/>
      <c r="L76" s="62">
        <f t="shared" si="5"/>
        <v>12.603</v>
      </c>
      <c r="M76" s="62"/>
      <c r="N76" s="30">
        <f t="shared" si="8"/>
        <v>12.603</v>
      </c>
    </row>
    <row r="77" spans="1:14" ht="12.75">
      <c r="A77" s="14" t="s">
        <v>221</v>
      </c>
      <c r="B77" s="15" t="s">
        <v>217</v>
      </c>
      <c r="C77" s="16" t="s">
        <v>222</v>
      </c>
      <c r="D77" s="24" t="s">
        <v>13</v>
      </c>
      <c r="E77" s="24" t="s">
        <v>585</v>
      </c>
      <c r="F77" s="16" t="s">
        <v>39</v>
      </c>
      <c r="G77" s="16" t="s">
        <v>19</v>
      </c>
      <c r="H77" s="19">
        <v>0.004</v>
      </c>
      <c r="I77" s="20"/>
      <c r="J77" s="29">
        <f>SUM(H77:I77)</f>
        <v>0.004</v>
      </c>
      <c r="K77" s="23"/>
      <c r="L77" s="62">
        <f t="shared" si="5"/>
        <v>0.004</v>
      </c>
      <c r="M77" s="62"/>
      <c r="N77" s="30">
        <f>SUM(L77:M77)</f>
        <v>0.004</v>
      </c>
    </row>
    <row r="78" spans="1:14" ht="12.75">
      <c r="A78" s="14" t="s">
        <v>223</v>
      </c>
      <c r="B78" s="15" t="s">
        <v>224</v>
      </c>
      <c r="C78" s="16" t="s">
        <v>225</v>
      </c>
      <c r="D78" s="24" t="s">
        <v>13</v>
      </c>
      <c r="E78" s="24" t="s">
        <v>585</v>
      </c>
      <c r="F78" s="16" t="s">
        <v>39</v>
      </c>
      <c r="G78" s="16" t="s">
        <v>79</v>
      </c>
      <c r="H78" s="19">
        <v>0.078</v>
      </c>
      <c r="I78" s="20"/>
      <c r="J78" s="29">
        <f>SUM(H78:I78)</f>
        <v>0.078</v>
      </c>
      <c r="K78" s="23"/>
      <c r="L78" s="62">
        <f t="shared" si="5"/>
        <v>0.078</v>
      </c>
      <c r="M78" s="62"/>
      <c r="N78" s="30">
        <f>SUM(L78:M78)</f>
        <v>0.078</v>
      </c>
    </row>
    <row r="79" spans="1:14" ht="12.75">
      <c r="A79" s="14" t="s">
        <v>226</v>
      </c>
      <c r="B79" s="15" t="s">
        <v>227</v>
      </c>
      <c r="C79" s="16" t="s">
        <v>228</v>
      </c>
      <c r="D79" s="24" t="s">
        <v>13</v>
      </c>
      <c r="E79" s="24" t="s">
        <v>585</v>
      </c>
      <c r="F79" s="16" t="s">
        <v>40</v>
      </c>
      <c r="G79" s="16" t="s">
        <v>186</v>
      </c>
      <c r="H79" s="19">
        <v>2.853</v>
      </c>
      <c r="I79" s="20"/>
      <c r="J79" s="29">
        <f>SUM(H79:I79)</f>
        <v>2.853</v>
      </c>
      <c r="K79" s="23"/>
      <c r="L79" s="62">
        <f t="shared" si="5"/>
        <v>2.853</v>
      </c>
      <c r="M79" s="62"/>
      <c r="N79" s="30">
        <f>SUM(L79:M79)</f>
        <v>2.853</v>
      </c>
    </row>
    <row r="80" spans="1:14" ht="12.75">
      <c r="A80" s="14" t="s">
        <v>229</v>
      </c>
      <c r="B80" s="15" t="s">
        <v>163</v>
      </c>
      <c r="C80" s="16" t="s">
        <v>230</v>
      </c>
      <c r="D80" s="24" t="s">
        <v>13</v>
      </c>
      <c r="E80" s="24" t="s">
        <v>585</v>
      </c>
      <c r="F80" s="16" t="s">
        <v>39</v>
      </c>
      <c r="G80" s="16" t="s">
        <v>26</v>
      </c>
      <c r="H80" s="19">
        <v>0.053</v>
      </c>
      <c r="I80" s="20"/>
      <c r="J80" s="29">
        <f>SUM(H80:I80)</f>
        <v>0.053</v>
      </c>
      <c r="K80" s="23"/>
      <c r="L80" s="62">
        <f t="shared" si="5"/>
        <v>0.053</v>
      </c>
      <c r="M80" s="62"/>
      <c r="N80" s="30">
        <f>SUM(L80:M80)</f>
        <v>0.053</v>
      </c>
    </row>
    <row r="81" spans="1:14" ht="12.75">
      <c r="A81" s="14" t="s">
        <v>231</v>
      </c>
      <c r="B81" s="15" t="s">
        <v>232</v>
      </c>
      <c r="C81" s="16" t="s">
        <v>233</v>
      </c>
      <c r="D81" s="24" t="s">
        <v>13</v>
      </c>
      <c r="E81" s="24" t="s">
        <v>585</v>
      </c>
      <c r="F81" s="16" t="s">
        <v>40</v>
      </c>
      <c r="G81" s="16" t="s">
        <v>149</v>
      </c>
      <c r="H81" s="19">
        <v>106.899</v>
      </c>
      <c r="I81" s="20"/>
      <c r="J81" s="29">
        <f aca="true" t="shared" si="9" ref="J81:J88">SUM(H81:I81)</f>
        <v>106.899</v>
      </c>
      <c r="K81" s="23"/>
      <c r="L81" s="62">
        <f t="shared" si="5"/>
        <v>106.899</v>
      </c>
      <c r="M81" s="62"/>
      <c r="N81" s="30">
        <f aca="true" t="shared" si="10" ref="N81:N88">SUM(L81:M81)</f>
        <v>106.899</v>
      </c>
    </row>
    <row r="82" spans="1:14" ht="12.75">
      <c r="A82" s="14" t="s">
        <v>577</v>
      </c>
      <c r="B82" s="15" t="s">
        <v>579</v>
      </c>
      <c r="C82" s="16" t="s">
        <v>578</v>
      </c>
      <c r="D82" s="24" t="s">
        <v>13</v>
      </c>
      <c r="E82" s="24" t="s">
        <v>585</v>
      </c>
      <c r="F82" s="16" t="s">
        <v>39</v>
      </c>
      <c r="G82" s="16" t="s">
        <v>26</v>
      </c>
      <c r="H82" s="19">
        <v>0.586</v>
      </c>
      <c r="I82" s="20"/>
      <c r="J82" s="29">
        <f aca="true" t="shared" si="11" ref="J82">SUM(H82:I82)</f>
        <v>0.586</v>
      </c>
      <c r="K82" s="23"/>
      <c r="L82" s="62">
        <f t="shared" si="5"/>
        <v>0.586</v>
      </c>
      <c r="M82" s="62"/>
      <c r="N82" s="30">
        <f aca="true" t="shared" si="12" ref="N82">SUM(L82:M82)</f>
        <v>0.586</v>
      </c>
    </row>
    <row r="83" spans="1:14" ht="12.75">
      <c r="A83" s="14" t="s">
        <v>234</v>
      </c>
      <c r="B83" s="15" t="s">
        <v>235</v>
      </c>
      <c r="C83" s="16" t="s">
        <v>236</v>
      </c>
      <c r="D83" s="24" t="s">
        <v>13</v>
      </c>
      <c r="E83" s="24" t="s">
        <v>585</v>
      </c>
      <c r="F83" s="16" t="s">
        <v>39</v>
      </c>
      <c r="G83" s="16" t="s">
        <v>34</v>
      </c>
      <c r="H83" s="19">
        <v>0.002</v>
      </c>
      <c r="I83" s="20"/>
      <c r="J83" s="29">
        <f t="shared" si="9"/>
        <v>0.002</v>
      </c>
      <c r="K83" s="23"/>
      <c r="L83" s="62">
        <f>H83</f>
        <v>0.002</v>
      </c>
      <c r="M83" s="62"/>
      <c r="N83" s="30">
        <f t="shared" si="10"/>
        <v>0.002</v>
      </c>
    </row>
    <row r="84" spans="1:14" ht="12.75">
      <c r="A84" s="14" t="s">
        <v>237</v>
      </c>
      <c r="B84" s="15" t="s">
        <v>238</v>
      </c>
      <c r="C84" s="16" t="s">
        <v>239</v>
      </c>
      <c r="D84" s="24" t="s">
        <v>13</v>
      </c>
      <c r="E84" s="24" t="s">
        <v>585</v>
      </c>
      <c r="F84" s="16" t="s">
        <v>240</v>
      </c>
      <c r="G84" s="16" t="s">
        <v>79</v>
      </c>
      <c r="H84" s="19">
        <v>25.087</v>
      </c>
      <c r="I84" s="20"/>
      <c r="J84" s="29">
        <f t="shared" si="9"/>
        <v>25.087</v>
      </c>
      <c r="K84" s="23"/>
      <c r="L84" s="62">
        <f aca="true" t="shared" si="13" ref="L84:L113">H84</f>
        <v>25.087</v>
      </c>
      <c r="M84" s="62"/>
      <c r="N84" s="30">
        <f t="shared" si="10"/>
        <v>25.087</v>
      </c>
    </row>
    <row r="85" spans="1:14" ht="12.75">
      <c r="A85" s="14" t="s">
        <v>241</v>
      </c>
      <c r="B85" s="15" t="s">
        <v>242</v>
      </c>
      <c r="C85" s="16" t="s">
        <v>243</v>
      </c>
      <c r="D85" s="24" t="s">
        <v>13</v>
      </c>
      <c r="E85" s="24" t="s">
        <v>585</v>
      </c>
      <c r="F85" s="16" t="s">
        <v>39</v>
      </c>
      <c r="G85" s="16" t="s">
        <v>83</v>
      </c>
      <c r="H85" s="19">
        <v>0.147</v>
      </c>
      <c r="I85" s="20"/>
      <c r="J85" s="29">
        <f t="shared" si="9"/>
        <v>0.147</v>
      </c>
      <c r="K85" s="23"/>
      <c r="L85" s="62">
        <f t="shared" si="13"/>
        <v>0.147</v>
      </c>
      <c r="M85" s="62"/>
      <c r="N85" s="30">
        <f t="shared" si="10"/>
        <v>0.147</v>
      </c>
    </row>
    <row r="86" spans="1:14" ht="12.75">
      <c r="A86" s="14" t="s">
        <v>244</v>
      </c>
      <c r="B86" s="15" t="s">
        <v>245</v>
      </c>
      <c r="C86" s="16" t="s">
        <v>246</v>
      </c>
      <c r="D86" s="24" t="s">
        <v>13</v>
      </c>
      <c r="E86" s="24" t="s">
        <v>585</v>
      </c>
      <c r="F86" s="16" t="s">
        <v>40</v>
      </c>
      <c r="G86" s="16" t="s">
        <v>247</v>
      </c>
      <c r="H86" s="19">
        <v>1.503</v>
      </c>
      <c r="I86" s="20"/>
      <c r="J86" s="29">
        <f t="shared" si="9"/>
        <v>1.503</v>
      </c>
      <c r="K86" s="23"/>
      <c r="L86" s="62">
        <f t="shared" si="13"/>
        <v>1.503</v>
      </c>
      <c r="M86" s="62"/>
      <c r="N86" s="30">
        <f t="shared" si="10"/>
        <v>1.503</v>
      </c>
    </row>
    <row r="87" spans="1:14" ht="12.75">
      <c r="A87" s="14" t="s">
        <v>248</v>
      </c>
      <c r="B87" s="15" t="s">
        <v>249</v>
      </c>
      <c r="C87" s="16" t="s">
        <v>250</v>
      </c>
      <c r="D87" s="24" t="s">
        <v>13</v>
      </c>
      <c r="E87" s="24" t="s">
        <v>585</v>
      </c>
      <c r="F87" s="16" t="s">
        <v>40</v>
      </c>
      <c r="G87" s="16" t="s">
        <v>50</v>
      </c>
      <c r="H87" s="19">
        <v>0.831</v>
      </c>
      <c r="I87" s="20"/>
      <c r="J87" s="29">
        <f t="shared" si="9"/>
        <v>0.831</v>
      </c>
      <c r="K87" s="23"/>
      <c r="L87" s="62">
        <f t="shared" si="13"/>
        <v>0.831</v>
      </c>
      <c r="M87" s="62"/>
      <c r="N87" s="30">
        <f t="shared" si="10"/>
        <v>0.831</v>
      </c>
    </row>
    <row r="88" spans="1:14" ht="12.75">
      <c r="A88" s="14" t="s">
        <v>251</v>
      </c>
      <c r="B88" s="15" t="s">
        <v>249</v>
      </c>
      <c r="C88" s="16" t="s">
        <v>252</v>
      </c>
      <c r="D88" s="24" t="s">
        <v>13</v>
      </c>
      <c r="E88" s="24" t="s">
        <v>585</v>
      </c>
      <c r="F88" s="16" t="s">
        <v>40</v>
      </c>
      <c r="G88" s="16" t="s">
        <v>26</v>
      </c>
      <c r="H88" s="19">
        <v>2.299</v>
      </c>
      <c r="I88" s="20"/>
      <c r="J88" s="29">
        <f t="shared" si="9"/>
        <v>2.299</v>
      </c>
      <c r="K88" s="23"/>
      <c r="L88" s="62">
        <f t="shared" si="13"/>
        <v>2.299</v>
      </c>
      <c r="M88" s="62"/>
      <c r="N88" s="30">
        <f t="shared" si="10"/>
        <v>2.299</v>
      </c>
    </row>
    <row r="89" spans="1:14" ht="12.75">
      <c r="A89" s="14" t="s">
        <v>253</v>
      </c>
      <c r="B89" s="15" t="s">
        <v>254</v>
      </c>
      <c r="C89" s="16" t="s">
        <v>255</v>
      </c>
      <c r="D89" s="24" t="s">
        <v>13</v>
      </c>
      <c r="E89" s="24" t="s">
        <v>585</v>
      </c>
      <c r="F89" s="16" t="s">
        <v>40</v>
      </c>
      <c r="G89" s="16" t="s">
        <v>256</v>
      </c>
      <c r="H89" s="19">
        <v>2.738</v>
      </c>
      <c r="I89" s="20"/>
      <c r="J89" s="29">
        <f aca="true" t="shared" si="14" ref="J89:J99">SUM(H89:I89)</f>
        <v>2.738</v>
      </c>
      <c r="K89" s="23"/>
      <c r="L89" s="62">
        <f t="shared" si="13"/>
        <v>2.738</v>
      </c>
      <c r="M89" s="62"/>
      <c r="N89" s="30">
        <f aca="true" t="shared" si="15" ref="N89:N99">SUM(L89:M89)</f>
        <v>2.738</v>
      </c>
    </row>
    <row r="90" spans="1:14" ht="12.75">
      <c r="A90" s="14" t="s">
        <v>257</v>
      </c>
      <c r="B90" s="15" t="s">
        <v>258</v>
      </c>
      <c r="C90" s="16" t="s">
        <v>259</v>
      </c>
      <c r="D90" s="24" t="s">
        <v>13</v>
      </c>
      <c r="E90" s="24" t="s">
        <v>585</v>
      </c>
      <c r="F90" s="16" t="s">
        <v>40</v>
      </c>
      <c r="G90" s="16" t="s">
        <v>26</v>
      </c>
      <c r="H90" s="19">
        <v>3.047</v>
      </c>
      <c r="I90" s="20"/>
      <c r="J90" s="29">
        <f t="shared" si="14"/>
        <v>3.047</v>
      </c>
      <c r="K90" s="23"/>
      <c r="L90" s="62">
        <f t="shared" si="13"/>
        <v>3.047</v>
      </c>
      <c r="M90" s="62"/>
      <c r="N90" s="30">
        <f t="shared" si="15"/>
        <v>3.047</v>
      </c>
    </row>
    <row r="91" spans="1:14" ht="12.75">
      <c r="A91" s="14" t="s">
        <v>260</v>
      </c>
      <c r="B91" s="15" t="s">
        <v>254</v>
      </c>
      <c r="C91" s="16" t="s">
        <v>261</v>
      </c>
      <c r="D91" s="24" t="s">
        <v>13</v>
      </c>
      <c r="E91" s="24" t="s">
        <v>585</v>
      </c>
      <c r="F91" s="16" t="s">
        <v>40</v>
      </c>
      <c r="G91" s="16" t="s">
        <v>50</v>
      </c>
      <c r="H91" s="19">
        <v>1.474</v>
      </c>
      <c r="I91" s="20"/>
      <c r="J91" s="29">
        <f t="shared" si="14"/>
        <v>1.474</v>
      </c>
      <c r="K91" s="23"/>
      <c r="L91" s="62">
        <f t="shared" si="13"/>
        <v>1.474</v>
      </c>
      <c r="M91" s="62"/>
      <c r="N91" s="30">
        <f t="shared" si="15"/>
        <v>1.474</v>
      </c>
    </row>
    <row r="92" spans="1:14" ht="12.75">
      <c r="A92" s="14" t="s">
        <v>262</v>
      </c>
      <c r="B92" s="15" t="s">
        <v>258</v>
      </c>
      <c r="C92" s="16" t="s">
        <v>263</v>
      </c>
      <c r="D92" s="24" t="s">
        <v>13</v>
      </c>
      <c r="E92" s="24" t="s">
        <v>585</v>
      </c>
      <c r="F92" s="16" t="s">
        <v>40</v>
      </c>
      <c r="G92" s="16" t="s">
        <v>50</v>
      </c>
      <c r="H92" s="19">
        <v>1.266</v>
      </c>
      <c r="I92" s="20"/>
      <c r="J92" s="29">
        <f t="shared" si="14"/>
        <v>1.266</v>
      </c>
      <c r="K92" s="23"/>
      <c r="L92" s="62">
        <f t="shared" si="13"/>
        <v>1.266</v>
      </c>
      <c r="M92" s="62"/>
      <c r="N92" s="30">
        <f t="shared" si="15"/>
        <v>1.266</v>
      </c>
    </row>
    <row r="93" spans="1:14" ht="12.75">
      <c r="A93" s="14" t="s">
        <v>264</v>
      </c>
      <c r="B93" s="15" t="s">
        <v>265</v>
      </c>
      <c r="C93" s="16" t="s">
        <v>266</v>
      </c>
      <c r="D93" s="24" t="s">
        <v>13</v>
      </c>
      <c r="E93" s="24" t="s">
        <v>585</v>
      </c>
      <c r="F93" s="16" t="s">
        <v>39</v>
      </c>
      <c r="G93" s="16" t="s">
        <v>26</v>
      </c>
      <c r="H93" s="19">
        <v>2.678</v>
      </c>
      <c r="I93" s="20"/>
      <c r="J93" s="29">
        <f t="shared" si="14"/>
        <v>2.678</v>
      </c>
      <c r="K93" s="23"/>
      <c r="L93" s="62">
        <f t="shared" si="13"/>
        <v>2.678</v>
      </c>
      <c r="M93" s="62"/>
      <c r="N93" s="30">
        <f t="shared" si="15"/>
        <v>2.678</v>
      </c>
    </row>
    <row r="94" spans="1:14" ht="12.75">
      <c r="A94" s="14" t="s">
        <v>267</v>
      </c>
      <c r="B94" s="15" t="s">
        <v>268</v>
      </c>
      <c r="C94" s="16" t="s">
        <v>269</v>
      </c>
      <c r="D94" s="24" t="s">
        <v>13</v>
      </c>
      <c r="E94" s="24" t="s">
        <v>585</v>
      </c>
      <c r="F94" s="16" t="s">
        <v>39</v>
      </c>
      <c r="G94" s="16" t="s">
        <v>26</v>
      </c>
      <c r="H94" s="19">
        <v>3.041</v>
      </c>
      <c r="I94" s="20"/>
      <c r="J94" s="29">
        <f t="shared" si="14"/>
        <v>3.041</v>
      </c>
      <c r="K94" s="23"/>
      <c r="L94" s="62">
        <f t="shared" si="13"/>
        <v>3.041</v>
      </c>
      <c r="M94" s="62"/>
      <c r="N94" s="30">
        <f t="shared" si="15"/>
        <v>3.041</v>
      </c>
    </row>
    <row r="95" spans="1:14" ht="12.75">
      <c r="A95" s="14" t="s">
        <v>270</v>
      </c>
      <c r="B95" s="15" t="s">
        <v>268</v>
      </c>
      <c r="C95" s="16" t="s">
        <v>271</v>
      </c>
      <c r="D95" s="24" t="s">
        <v>13</v>
      </c>
      <c r="E95" s="24" t="s">
        <v>585</v>
      </c>
      <c r="F95" s="16" t="s">
        <v>39</v>
      </c>
      <c r="G95" s="16" t="s">
        <v>50</v>
      </c>
      <c r="H95" s="19">
        <v>1.481</v>
      </c>
      <c r="I95" s="20"/>
      <c r="J95" s="29">
        <f t="shared" si="14"/>
        <v>1.481</v>
      </c>
      <c r="K95" s="23"/>
      <c r="L95" s="62">
        <f t="shared" si="13"/>
        <v>1.481</v>
      </c>
      <c r="M95" s="62"/>
      <c r="N95" s="30">
        <f t="shared" si="15"/>
        <v>1.481</v>
      </c>
    </row>
    <row r="96" spans="1:14" ht="12.75">
      <c r="A96" s="14" t="s">
        <v>272</v>
      </c>
      <c r="B96" s="15" t="s">
        <v>265</v>
      </c>
      <c r="C96" s="16" t="s">
        <v>273</v>
      </c>
      <c r="D96" s="24" t="s">
        <v>13</v>
      </c>
      <c r="E96" s="24" t="s">
        <v>585</v>
      </c>
      <c r="F96" s="16" t="s">
        <v>39</v>
      </c>
      <c r="G96" s="16" t="s">
        <v>50</v>
      </c>
      <c r="H96" s="19">
        <v>0.901</v>
      </c>
      <c r="I96" s="20"/>
      <c r="J96" s="29">
        <f t="shared" si="14"/>
        <v>0.901</v>
      </c>
      <c r="K96" s="23"/>
      <c r="L96" s="62">
        <f t="shared" si="13"/>
        <v>0.901</v>
      </c>
      <c r="M96" s="62"/>
      <c r="N96" s="30">
        <f t="shared" si="15"/>
        <v>0.901</v>
      </c>
    </row>
    <row r="97" spans="1:14" ht="12.75">
      <c r="A97" s="14" t="s">
        <v>274</v>
      </c>
      <c r="B97" s="15" t="s">
        <v>275</v>
      </c>
      <c r="C97" s="16" t="s">
        <v>276</v>
      </c>
      <c r="D97" s="24" t="s">
        <v>13</v>
      </c>
      <c r="E97" s="24" t="s">
        <v>585</v>
      </c>
      <c r="F97" s="16" t="s">
        <v>39</v>
      </c>
      <c r="G97" s="16" t="s">
        <v>26</v>
      </c>
      <c r="H97" s="19">
        <v>1.81</v>
      </c>
      <c r="I97" s="20"/>
      <c r="J97" s="29">
        <f t="shared" si="14"/>
        <v>1.81</v>
      </c>
      <c r="K97" s="23"/>
      <c r="L97" s="62">
        <f t="shared" si="13"/>
        <v>1.81</v>
      </c>
      <c r="M97" s="62"/>
      <c r="N97" s="30">
        <f t="shared" si="15"/>
        <v>1.81</v>
      </c>
    </row>
    <row r="98" spans="1:14" ht="12.75">
      <c r="A98" s="14" t="s">
        <v>277</v>
      </c>
      <c r="B98" s="15" t="s">
        <v>275</v>
      </c>
      <c r="C98" s="16" t="s">
        <v>278</v>
      </c>
      <c r="D98" s="24" t="s">
        <v>13</v>
      </c>
      <c r="E98" s="24" t="s">
        <v>585</v>
      </c>
      <c r="F98" s="16" t="s">
        <v>39</v>
      </c>
      <c r="G98" s="16" t="s">
        <v>50</v>
      </c>
      <c r="H98" s="19">
        <v>1.409</v>
      </c>
      <c r="I98" s="20"/>
      <c r="J98" s="29">
        <f t="shared" si="14"/>
        <v>1.409</v>
      </c>
      <c r="K98" s="23"/>
      <c r="L98" s="62">
        <f t="shared" si="13"/>
        <v>1.409</v>
      </c>
      <c r="M98" s="62"/>
      <c r="N98" s="30">
        <f t="shared" si="15"/>
        <v>1.409</v>
      </c>
    </row>
    <row r="99" spans="1:14" ht="12.75">
      <c r="A99" s="14" t="s">
        <v>279</v>
      </c>
      <c r="B99" s="15" t="s">
        <v>280</v>
      </c>
      <c r="C99" s="16" t="s">
        <v>281</v>
      </c>
      <c r="D99" s="24" t="s">
        <v>13</v>
      </c>
      <c r="E99" s="24" t="s">
        <v>585</v>
      </c>
      <c r="F99" s="16" t="s">
        <v>39</v>
      </c>
      <c r="G99" s="16" t="s">
        <v>113</v>
      </c>
      <c r="H99" s="19">
        <v>0.119</v>
      </c>
      <c r="I99" s="20"/>
      <c r="J99" s="29">
        <f t="shared" si="14"/>
        <v>0.119</v>
      </c>
      <c r="K99" s="23"/>
      <c r="L99" s="62">
        <f t="shared" si="13"/>
        <v>0.119</v>
      </c>
      <c r="M99" s="62"/>
      <c r="N99" s="30">
        <f t="shared" si="15"/>
        <v>0.119</v>
      </c>
    </row>
    <row r="100" spans="1:14" ht="12.75">
      <c r="A100" s="14" t="s">
        <v>282</v>
      </c>
      <c r="B100" s="15" t="s">
        <v>283</v>
      </c>
      <c r="C100" s="16" t="s">
        <v>284</v>
      </c>
      <c r="D100" s="24" t="s">
        <v>13</v>
      </c>
      <c r="E100" s="24" t="s">
        <v>585</v>
      </c>
      <c r="F100" s="16" t="s">
        <v>39</v>
      </c>
      <c r="G100" s="16" t="s">
        <v>113</v>
      </c>
      <c r="H100" s="19">
        <v>0.095</v>
      </c>
      <c r="I100" s="20"/>
      <c r="J100" s="29">
        <f aca="true" t="shared" si="16" ref="J100:J126">SUM(H100:I100)</f>
        <v>0.095</v>
      </c>
      <c r="K100" s="23"/>
      <c r="L100" s="62">
        <f t="shared" si="13"/>
        <v>0.095</v>
      </c>
      <c r="M100" s="62"/>
      <c r="N100" s="30">
        <f aca="true" t="shared" si="17" ref="N100:N126">SUM(L100:M100)</f>
        <v>0.095</v>
      </c>
    </row>
    <row r="101" spans="1:14" ht="12.75">
      <c r="A101" s="14" t="s">
        <v>285</v>
      </c>
      <c r="B101" s="15" t="s">
        <v>286</v>
      </c>
      <c r="C101" s="16" t="s">
        <v>287</v>
      </c>
      <c r="D101" s="24" t="s">
        <v>13</v>
      </c>
      <c r="E101" s="24" t="s">
        <v>585</v>
      </c>
      <c r="F101" s="16" t="s">
        <v>39</v>
      </c>
      <c r="G101" s="16" t="s">
        <v>113</v>
      </c>
      <c r="H101" s="19">
        <v>0.053</v>
      </c>
      <c r="I101" s="20"/>
      <c r="J101" s="29">
        <f t="shared" si="16"/>
        <v>0.053</v>
      </c>
      <c r="K101" s="23"/>
      <c r="L101" s="62">
        <f t="shared" si="13"/>
        <v>0.053</v>
      </c>
      <c r="M101" s="62"/>
      <c r="N101" s="30">
        <f t="shared" si="17"/>
        <v>0.053</v>
      </c>
    </row>
    <row r="102" spans="1:14" ht="12.75">
      <c r="A102" s="14" t="s">
        <v>288</v>
      </c>
      <c r="B102" s="15" t="s">
        <v>286</v>
      </c>
      <c r="C102" s="16" t="s">
        <v>289</v>
      </c>
      <c r="D102" s="24" t="s">
        <v>13</v>
      </c>
      <c r="E102" s="24" t="s">
        <v>585</v>
      </c>
      <c r="F102" s="16" t="s">
        <v>40</v>
      </c>
      <c r="G102" s="16" t="s">
        <v>53</v>
      </c>
      <c r="H102" s="19">
        <v>4.479</v>
      </c>
      <c r="I102" s="20"/>
      <c r="J102" s="29">
        <f t="shared" si="16"/>
        <v>4.479</v>
      </c>
      <c r="K102" s="23"/>
      <c r="L102" s="62">
        <f t="shared" si="13"/>
        <v>4.479</v>
      </c>
      <c r="M102" s="62"/>
      <c r="N102" s="30">
        <f t="shared" si="17"/>
        <v>4.479</v>
      </c>
    </row>
    <row r="103" spans="1:14" ht="12.75">
      <c r="A103" s="14" t="s">
        <v>290</v>
      </c>
      <c r="B103" s="15" t="s">
        <v>291</v>
      </c>
      <c r="C103" s="16" t="s">
        <v>292</v>
      </c>
      <c r="D103" s="24" t="s">
        <v>13</v>
      </c>
      <c r="E103" s="24" t="s">
        <v>585</v>
      </c>
      <c r="F103" s="16" t="s">
        <v>40</v>
      </c>
      <c r="G103" s="16" t="s">
        <v>293</v>
      </c>
      <c r="H103" s="19">
        <v>14.93</v>
      </c>
      <c r="I103" s="20"/>
      <c r="J103" s="29">
        <f t="shared" si="16"/>
        <v>14.93</v>
      </c>
      <c r="K103" s="23"/>
      <c r="L103" s="62">
        <f t="shared" si="13"/>
        <v>14.93</v>
      </c>
      <c r="M103" s="62"/>
      <c r="N103" s="30">
        <f t="shared" si="17"/>
        <v>14.93</v>
      </c>
    </row>
    <row r="104" spans="1:14" ht="12.75">
      <c r="A104" s="14" t="s">
        <v>294</v>
      </c>
      <c r="B104" s="15" t="s">
        <v>295</v>
      </c>
      <c r="C104" s="16" t="s">
        <v>296</v>
      </c>
      <c r="D104" s="24" t="s">
        <v>13</v>
      </c>
      <c r="E104" s="24" t="s">
        <v>585</v>
      </c>
      <c r="F104" s="16" t="s">
        <v>40</v>
      </c>
      <c r="G104" s="16" t="s">
        <v>79</v>
      </c>
      <c r="H104" s="19">
        <v>0.576</v>
      </c>
      <c r="I104" s="20"/>
      <c r="J104" s="29">
        <f t="shared" si="16"/>
        <v>0.576</v>
      </c>
      <c r="K104" s="23"/>
      <c r="L104" s="62">
        <f t="shared" si="13"/>
        <v>0.576</v>
      </c>
      <c r="M104" s="62"/>
      <c r="N104" s="30">
        <f t="shared" si="17"/>
        <v>0.576</v>
      </c>
    </row>
    <row r="105" spans="1:14" ht="12.75">
      <c r="A105" s="14" t="s">
        <v>297</v>
      </c>
      <c r="B105" s="15" t="s">
        <v>298</v>
      </c>
      <c r="C105" s="16" t="s">
        <v>299</v>
      </c>
      <c r="D105" s="24" t="s">
        <v>13</v>
      </c>
      <c r="E105" s="24" t="s">
        <v>585</v>
      </c>
      <c r="F105" s="16" t="s">
        <v>40</v>
      </c>
      <c r="G105" s="16" t="s">
        <v>26</v>
      </c>
      <c r="H105" s="19">
        <v>0.423</v>
      </c>
      <c r="I105" s="20"/>
      <c r="J105" s="29">
        <f t="shared" si="16"/>
        <v>0.423</v>
      </c>
      <c r="K105" s="23"/>
      <c r="L105" s="62">
        <f t="shared" si="13"/>
        <v>0.423</v>
      </c>
      <c r="M105" s="62"/>
      <c r="N105" s="30">
        <f t="shared" si="17"/>
        <v>0.423</v>
      </c>
    </row>
    <row r="106" spans="1:14" ht="12.75">
      <c r="A106" s="14" t="s">
        <v>301</v>
      </c>
      <c r="B106" s="15" t="s">
        <v>300</v>
      </c>
      <c r="C106" s="16" t="s">
        <v>302</v>
      </c>
      <c r="D106" s="24" t="s">
        <v>13</v>
      </c>
      <c r="E106" s="24" t="s">
        <v>585</v>
      </c>
      <c r="F106" s="16" t="s">
        <v>39</v>
      </c>
      <c r="G106" s="16" t="s">
        <v>79</v>
      </c>
      <c r="H106" s="19">
        <v>0.204</v>
      </c>
      <c r="I106" s="20"/>
      <c r="J106" s="29">
        <f t="shared" si="16"/>
        <v>0.204</v>
      </c>
      <c r="K106" s="23"/>
      <c r="L106" s="62">
        <f t="shared" si="13"/>
        <v>0.204</v>
      </c>
      <c r="M106" s="62"/>
      <c r="N106" s="30">
        <f t="shared" si="17"/>
        <v>0.204</v>
      </c>
    </row>
    <row r="107" spans="1:14" ht="12.75">
      <c r="A107" s="14" t="s">
        <v>303</v>
      </c>
      <c r="B107" s="15" t="s">
        <v>300</v>
      </c>
      <c r="C107" s="16" t="s">
        <v>304</v>
      </c>
      <c r="D107" s="24" t="s">
        <v>13</v>
      </c>
      <c r="E107" s="24" t="s">
        <v>585</v>
      </c>
      <c r="F107" s="16" t="s">
        <v>39</v>
      </c>
      <c r="G107" s="16" t="s">
        <v>79</v>
      </c>
      <c r="H107" s="19">
        <v>0.336</v>
      </c>
      <c r="I107" s="20"/>
      <c r="J107" s="29">
        <f t="shared" si="16"/>
        <v>0.336</v>
      </c>
      <c r="K107" s="23"/>
      <c r="L107" s="62">
        <f t="shared" si="13"/>
        <v>0.336</v>
      </c>
      <c r="M107" s="62"/>
      <c r="N107" s="30">
        <f t="shared" si="17"/>
        <v>0.336</v>
      </c>
    </row>
    <row r="108" spans="1:14" ht="12.75">
      <c r="A108" s="14" t="s">
        <v>305</v>
      </c>
      <c r="B108" s="15" t="s">
        <v>300</v>
      </c>
      <c r="C108" s="16" t="s">
        <v>306</v>
      </c>
      <c r="D108" s="24" t="s">
        <v>13</v>
      </c>
      <c r="E108" s="24" t="s">
        <v>585</v>
      </c>
      <c r="F108" s="16" t="s">
        <v>40</v>
      </c>
      <c r="G108" s="16" t="s">
        <v>26</v>
      </c>
      <c r="H108" s="19">
        <v>0.002</v>
      </c>
      <c r="I108" s="20"/>
      <c r="J108" s="29">
        <f t="shared" si="16"/>
        <v>0.002</v>
      </c>
      <c r="K108" s="23"/>
      <c r="L108" s="62">
        <f t="shared" si="13"/>
        <v>0.002</v>
      </c>
      <c r="M108" s="158"/>
      <c r="N108" s="32">
        <f t="shared" si="17"/>
        <v>0.002</v>
      </c>
    </row>
    <row r="109" spans="1:15" ht="12.75">
      <c r="A109" s="26" t="s">
        <v>312</v>
      </c>
      <c r="B109" s="5" t="s">
        <v>197</v>
      </c>
      <c r="C109" s="6" t="s">
        <v>313</v>
      </c>
      <c r="D109" s="24" t="s">
        <v>13</v>
      </c>
      <c r="E109" s="24" t="s">
        <v>585</v>
      </c>
      <c r="F109" s="16" t="s">
        <v>40</v>
      </c>
      <c r="G109" s="6" t="s">
        <v>186</v>
      </c>
      <c r="H109" s="33">
        <v>1.856</v>
      </c>
      <c r="I109" s="27"/>
      <c r="J109" s="29">
        <f t="shared" si="16"/>
        <v>1.856</v>
      </c>
      <c r="K109" s="21"/>
      <c r="L109" s="62">
        <f t="shared" si="13"/>
        <v>1.856</v>
      </c>
      <c r="M109" s="158"/>
      <c r="N109" s="32">
        <f t="shared" si="17"/>
        <v>1.856</v>
      </c>
      <c r="O109" s="34"/>
    </row>
    <row r="110" spans="1:14" ht="12.75">
      <c r="A110" s="26" t="s">
        <v>310</v>
      </c>
      <c r="B110" s="5" t="s">
        <v>361</v>
      </c>
      <c r="C110" s="6" t="s">
        <v>311</v>
      </c>
      <c r="D110" s="24" t="s">
        <v>13</v>
      </c>
      <c r="E110" s="24" t="s">
        <v>585</v>
      </c>
      <c r="F110" s="16" t="s">
        <v>40</v>
      </c>
      <c r="G110" s="6" t="s">
        <v>186</v>
      </c>
      <c r="H110" s="33">
        <v>10.9373</v>
      </c>
      <c r="I110" s="27"/>
      <c r="J110" s="29">
        <f t="shared" si="16"/>
        <v>10.9373</v>
      </c>
      <c r="K110" s="21"/>
      <c r="L110" s="62">
        <f t="shared" si="13"/>
        <v>10.9373</v>
      </c>
      <c r="M110" s="158"/>
      <c r="N110" s="32">
        <f t="shared" si="17"/>
        <v>10.9373</v>
      </c>
    </row>
    <row r="111" spans="1:14" ht="12.75">
      <c r="A111" s="26" t="s">
        <v>308</v>
      </c>
      <c r="B111" s="5" t="s">
        <v>307</v>
      </c>
      <c r="C111" s="6" t="s">
        <v>309</v>
      </c>
      <c r="D111" s="24" t="s">
        <v>13</v>
      </c>
      <c r="E111" s="24" t="s">
        <v>585</v>
      </c>
      <c r="F111" s="16" t="s">
        <v>40</v>
      </c>
      <c r="G111" s="6" t="s">
        <v>26</v>
      </c>
      <c r="H111" s="33">
        <v>1.137</v>
      </c>
      <c r="I111" s="27"/>
      <c r="J111" s="29">
        <f t="shared" si="16"/>
        <v>1.137</v>
      </c>
      <c r="K111" s="21"/>
      <c r="L111" s="62">
        <f t="shared" si="13"/>
        <v>1.137</v>
      </c>
      <c r="M111" s="158"/>
      <c r="N111" s="32">
        <f t="shared" si="17"/>
        <v>1.137</v>
      </c>
    </row>
    <row r="112" spans="1:14" ht="12.75">
      <c r="A112" s="26" t="s">
        <v>574</v>
      </c>
      <c r="B112" s="5" t="s">
        <v>157</v>
      </c>
      <c r="C112" s="6" t="s">
        <v>576</v>
      </c>
      <c r="D112" s="24" t="s">
        <v>13</v>
      </c>
      <c r="E112" s="24" t="s">
        <v>585</v>
      </c>
      <c r="F112" s="16" t="s">
        <v>575</v>
      </c>
      <c r="G112" s="16" t="s">
        <v>26</v>
      </c>
      <c r="H112" s="33">
        <v>3.918</v>
      </c>
      <c r="I112" s="27"/>
      <c r="J112" s="29">
        <f t="shared" si="16"/>
        <v>3.918</v>
      </c>
      <c r="K112" s="21"/>
      <c r="L112" s="62">
        <f t="shared" si="13"/>
        <v>3.918</v>
      </c>
      <c r="M112" s="158"/>
      <c r="N112" s="32">
        <f t="shared" si="17"/>
        <v>3.918</v>
      </c>
    </row>
    <row r="113" spans="1:14" ht="12.75">
      <c r="A113" s="26" t="s">
        <v>317</v>
      </c>
      <c r="B113" s="5" t="s">
        <v>316</v>
      </c>
      <c r="C113" s="6" t="s">
        <v>318</v>
      </c>
      <c r="D113" s="24" t="s">
        <v>13</v>
      </c>
      <c r="E113" s="24" t="s">
        <v>585</v>
      </c>
      <c r="F113" s="6" t="s">
        <v>39</v>
      </c>
      <c r="G113" s="6" t="s">
        <v>26</v>
      </c>
      <c r="H113" s="33">
        <v>0.613</v>
      </c>
      <c r="I113" s="27"/>
      <c r="J113" s="29">
        <f t="shared" si="16"/>
        <v>0.613</v>
      </c>
      <c r="K113" s="21"/>
      <c r="L113" s="62">
        <f t="shared" si="13"/>
        <v>0.613</v>
      </c>
      <c r="M113" s="158"/>
      <c r="N113" s="32">
        <f t="shared" si="17"/>
        <v>0.613</v>
      </c>
    </row>
    <row r="114" spans="1:14" s="94" customFormat="1" ht="12.75">
      <c r="A114" s="26" t="s">
        <v>607</v>
      </c>
      <c r="B114" s="5" t="s">
        <v>314</v>
      </c>
      <c r="C114" s="6" t="s">
        <v>315</v>
      </c>
      <c r="D114" s="24" t="s">
        <v>13</v>
      </c>
      <c r="E114" s="24" t="s">
        <v>585</v>
      </c>
      <c r="F114" s="6" t="s">
        <v>335</v>
      </c>
      <c r="G114" s="6" t="s">
        <v>333</v>
      </c>
      <c r="H114" s="33">
        <v>122.866</v>
      </c>
      <c r="I114" s="27">
        <v>246.804</v>
      </c>
      <c r="J114" s="29">
        <f t="shared" si="16"/>
        <v>369.67</v>
      </c>
      <c r="K114" s="21"/>
      <c r="L114" s="176">
        <f>H114</f>
        <v>122.866</v>
      </c>
      <c r="M114" s="176">
        <v>246.804</v>
      </c>
      <c r="N114" s="32">
        <f t="shared" si="17"/>
        <v>369.67</v>
      </c>
    </row>
    <row r="115" spans="1:14" ht="12.75">
      <c r="A115" s="26" t="s">
        <v>319</v>
      </c>
      <c r="B115" s="5" t="s">
        <v>320</v>
      </c>
      <c r="C115" s="6" t="s">
        <v>321</v>
      </c>
      <c r="D115" s="24" t="s">
        <v>13</v>
      </c>
      <c r="E115" s="24" t="s">
        <v>585</v>
      </c>
      <c r="F115" s="6" t="s">
        <v>322</v>
      </c>
      <c r="G115" s="6" t="s">
        <v>30</v>
      </c>
      <c r="H115" s="33">
        <v>3.878</v>
      </c>
      <c r="I115" s="27"/>
      <c r="J115" s="29">
        <f t="shared" si="16"/>
        <v>3.878</v>
      </c>
      <c r="K115" s="21"/>
      <c r="L115" s="158">
        <f>H115</f>
        <v>3.878</v>
      </c>
      <c r="M115" s="158"/>
      <c r="N115" s="32">
        <f t="shared" si="17"/>
        <v>3.878</v>
      </c>
    </row>
    <row r="116" spans="1:14" ht="12.75">
      <c r="A116" s="26" t="s">
        <v>323</v>
      </c>
      <c r="B116" s="5" t="s">
        <v>324</v>
      </c>
      <c r="C116" s="6" t="s">
        <v>325</v>
      </c>
      <c r="D116" s="24" t="s">
        <v>13</v>
      </c>
      <c r="E116" s="24" t="s">
        <v>585</v>
      </c>
      <c r="F116" s="6" t="s">
        <v>326</v>
      </c>
      <c r="G116" s="6" t="s">
        <v>327</v>
      </c>
      <c r="H116" s="33">
        <v>1.249</v>
      </c>
      <c r="I116" s="27"/>
      <c r="J116" s="29">
        <f t="shared" si="16"/>
        <v>1.249</v>
      </c>
      <c r="K116" s="21"/>
      <c r="L116" s="158">
        <f aca="true" t="shared" si="18" ref="L116:L119">H116</f>
        <v>1.249</v>
      </c>
      <c r="M116" s="158"/>
      <c r="N116" s="32">
        <f t="shared" si="17"/>
        <v>1.249</v>
      </c>
    </row>
    <row r="117" spans="1:14" ht="12.75">
      <c r="A117" s="26" t="s">
        <v>328</v>
      </c>
      <c r="B117" s="5" t="s">
        <v>324</v>
      </c>
      <c r="C117" s="6" t="s">
        <v>329</v>
      </c>
      <c r="D117" s="24" t="s">
        <v>13</v>
      </c>
      <c r="E117" s="24" t="s">
        <v>585</v>
      </c>
      <c r="F117" s="6" t="s">
        <v>39</v>
      </c>
      <c r="G117" s="6" t="s">
        <v>26</v>
      </c>
      <c r="H117" s="33">
        <v>4.607</v>
      </c>
      <c r="I117" s="27"/>
      <c r="J117" s="29">
        <f t="shared" si="16"/>
        <v>4.607</v>
      </c>
      <c r="K117" s="21"/>
      <c r="L117" s="158">
        <f t="shared" si="18"/>
        <v>4.607</v>
      </c>
      <c r="M117" s="158"/>
      <c r="N117" s="32">
        <f t="shared" si="17"/>
        <v>4.607</v>
      </c>
    </row>
    <row r="118" spans="1:14" ht="12" customHeight="1">
      <c r="A118" s="26" t="s">
        <v>330</v>
      </c>
      <c r="B118" s="5" t="s">
        <v>324</v>
      </c>
      <c r="C118" s="6" t="s">
        <v>331</v>
      </c>
      <c r="D118" s="24" t="s">
        <v>13</v>
      </c>
      <c r="E118" s="24" t="s">
        <v>585</v>
      </c>
      <c r="F118" s="6" t="s">
        <v>322</v>
      </c>
      <c r="G118" s="6" t="s">
        <v>332</v>
      </c>
      <c r="H118" s="33">
        <v>14.612</v>
      </c>
      <c r="I118" s="27"/>
      <c r="J118" s="29">
        <f t="shared" si="16"/>
        <v>14.612</v>
      </c>
      <c r="K118" s="21"/>
      <c r="L118" s="158">
        <f t="shared" si="18"/>
        <v>14.612</v>
      </c>
      <c r="M118" s="158"/>
      <c r="N118" s="32">
        <f t="shared" si="17"/>
        <v>14.612</v>
      </c>
    </row>
    <row r="119" spans="1:14" ht="12" customHeight="1">
      <c r="A119" s="26" t="s">
        <v>341</v>
      </c>
      <c r="B119" s="5" t="s">
        <v>340</v>
      </c>
      <c r="C119" s="6" t="s">
        <v>342</v>
      </c>
      <c r="D119" s="24" t="s">
        <v>13</v>
      </c>
      <c r="E119" s="24" t="s">
        <v>585</v>
      </c>
      <c r="F119" s="6" t="s">
        <v>343</v>
      </c>
      <c r="G119" s="6" t="s">
        <v>344</v>
      </c>
      <c r="H119" s="33">
        <v>1.904</v>
      </c>
      <c r="I119" s="27">
        <v>0.986</v>
      </c>
      <c r="J119" s="29">
        <f t="shared" si="16"/>
        <v>2.8899999999999997</v>
      </c>
      <c r="K119" s="21"/>
      <c r="L119" s="158">
        <f t="shared" si="18"/>
        <v>1.904</v>
      </c>
      <c r="M119" s="159">
        <v>0.986</v>
      </c>
      <c r="N119" s="32">
        <f t="shared" si="17"/>
        <v>2.8899999999999997</v>
      </c>
    </row>
    <row r="120" spans="1:14" ht="12" customHeight="1">
      <c r="A120" s="26" t="s">
        <v>350</v>
      </c>
      <c r="B120" s="5" t="s">
        <v>349</v>
      </c>
      <c r="C120" s="6"/>
      <c r="D120" s="24" t="s">
        <v>13</v>
      </c>
      <c r="E120" s="24" t="s">
        <v>585</v>
      </c>
      <c r="F120" s="6" t="s">
        <v>322</v>
      </c>
      <c r="G120" s="6" t="s">
        <v>353</v>
      </c>
      <c r="H120" s="33">
        <v>0.931</v>
      </c>
      <c r="I120" s="27"/>
      <c r="J120" s="29">
        <f t="shared" si="16"/>
        <v>0.931</v>
      </c>
      <c r="K120" s="21"/>
      <c r="L120" s="158">
        <v>0.931</v>
      </c>
      <c r="M120" s="158"/>
      <c r="N120" s="32">
        <f t="shared" si="17"/>
        <v>0.931</v>
      </c>
    </row>
    <row r="121" spans="1:14" ht="12" customHeight="1">
      <c r="A121" s="26" t="s">
        <v>354</v>
      </c>
      <c r="B121" s="5" t="s">
        <v>581</v>
      </c>
      <c r="C121" s="6"/>
      <c r="D121" s="24" t="s">
        <v>13</v>
      </c>
      <c r="E121" s="24" t="s">
        <v>585</v>
      </c>
      <c r="F121" s="6" t="s">
        <v>347</v>
      </c>
      <c r="G121" s="6" t="s">
        <v>348</v>
      </c>
      <c r="H121" s="33">
        <v>1.08</v>
      </c>
      <c r="I121" s="27">
        <v>0.684</v>
      </c>
      <c r="J121" s="29">
        <f t="shared" si="16"/>
        <v>1.7640000000000002</v>
      </c>
      <c r="K121" s="21"/>
      <c r="L121" s="159">
        <f>H121</f>
        <v>1.08</v>
      </c>
      <c r="M121" s="159">
        <v>0.684</v>
      </c>
      <c r="N121" s="32">
        <f t="shared" si="17"/>
        <v>1.7640000000000002</v>
      </c>
    </row>
    <row r="122" spans="1:14" ht="12.75">
      <c r="A122" s="26" t="s">
        <v>356</v>
      </c>
      <c r="B122" s="5" t="s">
        <v>337</v>
      </c>
      <c r="C122" s="6" t="s">
        <v>357</v>
      </c>
      <c r="D122" s="24" t="s">
        <v>13</v>
      </c>
      <c r="E122" s="24" t="s">
        <v>585</v>
      </c>
      <c r="F122" s="6" t="s">
        <v>99</v>
      </c>
      <c r="G122" s="6" t="s">
        <v>50</v>
      </c>
      <c r="H122" s="33">
        <v>1.701</v>
      </c>
      <c r="I122" s="27">
        <v>28.348</v>
      </c>
      <c r="J122" s="29">
        <f t="shared" si="16"/>
        <v>30.049</v>
      </c>
      <c r="K122" s="21"/>
      <c r="L122" s="161">
        <f>H122</f>
        <v>1.701</v>
      </c>
      <c r="M122" s="161">
        <v>28.348</v>
      </c>
      <c r="N122" s="32">
        <f t="shared" si="17"/>
        <v>30.049</v>
      </c>
    </row>
    <row r="123" spans="1:14" ht="12.75">
      <c r="A123" s="38" t="s">
        <v>358</v>
      </c>
      <c r="B123" s="39" t="s">
        <v>359</v>
      </c>
      <c r="C123" s="40">
        <v>1228196</v>
      </c>
      <c r="D123" s="24" t="s">
        <v>13</v>
      </c>
      <c r="E123" s="24" t="s">
        <v>585</v>
      </c>
      <c r="F123" s="6" t="s">
        <v>40</v>
      </c>
      <c r="G123" s="41" t="s">
        <v>360</v>
      </c>
      <c r="H123" s="33">
        <v>0.354</v>
      </c>
      <c r="I123" s="27"/>
      <c r="J123" s="29">
        <f t="shared" si="16"/>
        <v>0.354</v>
      </c>
      <c r="K123" s="21"/>
      <c r="L123" s="161">
        <f aca="true" t="shared" si="19" ref="L123:L132">H123</f>
        <v>0.354</v>
      </c>
      <c r="M123" s="158"/>
      <c r="N123" s="32">
        <f t="shared" si="17"/>
        <v>0.354</v>
      </c>
    </row>
    <row r="124" spans="1:14" ht="12.75">
      <c r="A124" s="26" t="s">
        <v>345</v>
      </c>
      <c r="B124" s="5" t="s">
        <v>609</v>
      </c>
      <c r="C124" s="6" t="s">
        <v>346</v>
      </c>
      <c r="D124" s="24" t="s">
        <v>13</v>
      </c>
      <c r="E124" s="24" t="s">
        <v>585</v>
      </c>
      <c r="F124" s="6" t="s">
        <v>347</v>
      </c>
      <c r="G124" s="6" t="s">
        <v>348</v>
      </c>
      <c r="H124" s="33">
        <v>7.788</v>
      </c>
      <c r="I124" s="27">
        <v>4.482</v>
      </c>
      <c r="J124" s="29">
        <f t="shared" si="16"/>
        <v>12.27</v>
      </c>
      <c r="K124" s="21"/>
      <c r="L124" s="161">
        <f t="shared" si="19"/>
        <v>7.788</v>
      </c>
      <c r="M124" s="159">
        <v>4.482</v>
      </c>
      <c r="N124" s="32">
        <f t="shared" si="17"/>
        <v>12.27</v>
      </c>
    </row>
    <row r="125" spans="1:14" ht="12.75">
      <c r="A125" s="26" t="s">
        <v>351</v>
      </c>
      <c r="B125" s="5" t="s">
        <v>338</v>
      </c>
      <c r="C125" s="6" t="s">
        <v>352</v>
      </c>
      <c r="D125" s="24" t="s">
        <v>13</v>
      </c>
      <c r="E125" s="24" t="s">
        <v>585</v>
      </c>
      <c r="F125" s="6" t="s">
        <v>322</v>
      </c>
      <c r="G125" s="6" t="s">
        <v>19</v>
      </c>
      <c r="H125" s="33">
        <v>0.913</v>
      </c>
      <c r="I125" s="27"/>
      <c r="J125" s="29">
        <f t="shared" si="16"/>
        <v>0.913</v>
      </c>
      <c r="K125" s="21"/>
      <c r="L125" s="161">
        <f t="shared" si="19"/>
        <v>0.913</v>
      </c>
      <c r="M125" s="158"/>
      <c r="N125" s="32">
        <f t="shared" si="17"/>
        <v>0.913</v>
      </c>
    </row>
    <row r="126" spans="1:14" ht="12.75">
      <c r="A126" s="26" t="s">
        <v>355</v>
      </c>
      <c r="B126" s="5" t="s">
        <v>339</v>
      </c>
      <c r="C126" s="6"/>
      <c r="D126" s="24" t="s">
        <v>13</v>
      </c>
      <c r="E126" s="24" t="s">
        <v>585</v>
      </c>
      <c r="F126" s="6" t="s">
        <v>38</v>
      </c>
      <c r="G126" s="6" t="s">
        <v>14</v>
      </c>
      <c r="H126" s="33">
        <v>7.705</v>
      </c>
      <c r="I126" s="27">
        <v>7.793</v>
      </c>
      <c r="J126" s="29">
        <f t="shared" si="16"/>
        <v>15.498000000000001</v>
      </c>
      <c r="K126" s="21"/>
      <c r="L126" s="161">
        <f t="shared" si="19"/>
        <v>7.705</v>
      </c>
      <c r="M126" s="159">
        <v>7.793</v>
      </c>
      <c r="N126" s="32">
        <f t="shared" si="17"/>
        <v>15.498000000000001</v>
      </c>
    </row>
    <row r="127" spans="1:14" ht="12.75">
      <c r="A127" s="26" t="s">
        <v>584</v>
      </c>
      <c r="B127" s="5" t="s">
        <v>580</v>
      </c>
      <c r="C127" s="6" t="s">
        <v>583</v>
      </c>
      <c r="D127" s="24" t="s">
        <v>13</v>
      </c>
      <c r="E127" s="24" t="s">
        <v>585</v>
      </c>
      <c r="F127" s="6" t="s">
        <v>582</v>
      </c>
      <c r="G127" s="6" t="s">
        <v>100</v>
      </c>
      <c r="H127" s="33">
        <v>34.713</v>
      </c>
      <c r="I127" s="27"/>
      <c r="J127" s="29">
        <f aca="true" t="shared" si="20" ref="J127">SUM(H127:I127)</f>
        <v>34.713</v>
      </c>
      <c r="K127" s="21"/>
      <c r="L127" s="161">
        <f t="shared" si="19"/>
        <v>34.713</v>
      </c>
      <c r="M127" s="158"/>
      <c r="N127" s="32">
        <f aca="true" t="shared" si="21" ref="N127">SUM(L127:M127)</f>
        <v>34.713</v>
      </c>
    </row>
    <row r="128" spans="1:14" ht="12.75">
      <c r="A128" s="26" t="s">
        <v>589</v>
      </c>
      <c r="B128" s="5" t="s">
        <v>588</v>
      </c>
      <c r="C128" s="6" t="s">
        <v>587</v>
      </c>
      <c r="D128" s="24" t="s">
        <v>13</v>
      </c>
      <c r="E128" s="24" t="s">
        <v>585</v>
      </c>
      <c r="F128" s="6" t="s">
        <v>586</v>
      </c>
      <c r="G128" s="6" t="s">
        <v>26</v>
      </c>
      <c r="H128" s="33">
        <v>0.621</v>
      </c>
      <c r="I128" s="27"/>
      <c r="J128" s="29">
        <f aca="true" t="shared" si="22" ref="J128">SUM(H128:I128)</f>
        <v>0.621</v>
      </c>
      <c r="K128" s="21"/>
      <c r="L128" s="161">
        <f t="shared" si="19"/>
        <v>0.621</v>
      </c>
      <c r="M128" s="158"/>
      <c r="N128" s="32">
        <f aca="true" t="shared" si="23" ref="N128">SUM(L128:M128)</f>
        <v>0.621</v>
      </c>
    </row>
    <row r="129" spans="1:14" ht="12.75">
      <c r="A129" s="26" t="s">
        <v>591</v>
      </c>
      <c r="B129" s="5" t="s">
        <v>590</v>
      </c>
      <c r="C129" s="6" t="s">
        <v>592</v>
      </c>
      <c r="D129" s="24" t="s">
        <v>13</v>
      </c>
      <c r="E129" s="24" t="s">
        <v>585</v>
      </c>
      <c r="F129" s="6" t="s">
        <v>38</v>
      </c>
      <c r="G129" s="6" t="s">
        <v>26</v>
      </c>
      <c r="H129" s="33">
        <v>2.144</v>
      </c>
      <c r="I129" s="27">
        <v>0.511</v>
      </c>
      <c r="J129" s="29">
        <f aca="true" t="shared" si="24" ref="J129">SUM(H129:I129)</f>
        <v>2.6550000000000002</v>
      </c>
      <c r="K129" s="21"/>
      <c r="L129" s="161">
        <f t="shared" si="19"/>
        <v>2.144</v>
      </c>
      <c r="M129" s="159">
        <v>0.511</v>
      </c>
      <c r="N129" s="32">
        <f aca="true" t="shared" si="25" ref="N129:N131">SUM(L129:M129)</f>
        <v>2.6550000000000002</v>
      </c>
    </row>
    <row r="130" spans="1:14" ht="12.75">
      <c r="A130" s="26" t="s">
        <v>606</v>
      </c>
      <c r="B130" s="5" t="s">
        <v>614</v>
      </c>
      <c r="C130" s="6"/>
      <c r="D130" s="24" t="s">
        <v>13</v>
      </c>
      <c r="E130" s="24" t="s">
        <v>585</v>
      </c>
      <c r="F130" s="6" t="s">
        <v>39</v>
      </c>
      <c r="G130" s="6" t="s">
        <v>14</v>
      </c>
      <c r="H130" s="33">
        <v>0</v>
      </c>
      <c r="I130" s="27">
        <v>0</v>
      </c>
      <c r="J130" s="29">
        <f>H130+I130</f>
        <v>0</v>
      </c>
      <c r="K130" s="21"/>
      <c r="L130" s="161"/>
      <c r="M130" s="159"/>
      <c r="N130" s="32"/>
    </row>
    <row r="131" spans="1:14" ht="12.75">
      <c r="A131" s="26" t="s">
        <v>607</v>
      </c>
      <c r="B131" s="5" t="s">
        <v>608</v>
      </c>
      <c r="C131" s="28"/>
      <c r="D131" s="24" t="s">
        <v>13</v>
      </c>
      <c r="E131" s="24" t="s">
        <v>585</v>
      </c>
      <c r="F131" s="6"/>
      <c r="G131" s="6"/>
      <c r="H131" s="33">
        <v>2.512</v>
      </c>
      <c r="I131" s="27">
        <v>2.581</v>
      </c>
      <c r="J131" s="29">
        <f>H131+I131</f>
        <v>5.093</v>
      </c>
      <c r="K131" s="21"/>
      <c r="L131" s="176">
        <f>H131</f>
        <v>2.512</v>
      </c>
      <c r="M131" s="176">
        <v>2.581</v>
      </c>
      <c r="N131" s="32">
        <f t="shared" si="25"/>
        <v>5.093</v>
      </c>
    </row>
    <row r="132" spans="1:14" ht="12.75">
      <c r="A132" s="26" t="s">
        <v>612</v>
      </c>
      <c r="B132" s="5" t="s">
        <v>610</v>
      </c>
      <c r="C132" s="28">
        <v>9300240537</v>
      </c>
      <c r="D132" s="24"/>
      <c r="E132" s="24" t="s">
        <v>611</v>
      </c>
      <c r="F132" s="6" t="s">
        <v>38</v>
      </c>
      <c r="G132" s="6" t="s">
        <v>613</v>
      </c>
      <c r="H132" s="193">
        <v>2.093</v>
      </c>
      <c r="I132" s="193">
        <v>1.083</v>
      </c>
      <c r="J132" s="29">
        <f>H132+I132</f>
        <v>3.176</v>
      </c>
      <c r="K132" s="21"/>
      <c r="L132" s="161">
        <f t="shared" si="19"/>
        <v>2.093</v>
      </c>
      <c r="M132" s="159">
        <v>1.083</v>
      </c>
      <c r="N132" s="32">
        <f aca="true" t="shared" si="26" ref="N132">SUM(L132:M132)</f>
        <v>3.176</v>
      </c>
    </row>
    <row r="133" spans="1:14" ht="12.75">
      <c r="A133" s="185"/>
      <c r="B133" s="186"/>
      <c r="C133" s="187"/>
      <c r="D133" s="144"/>
      <c r="E133" s="144"/>
      <c r="F133" s="102"/>
      <c r="G133" s="102"/>
      <c r="H133" s="191"/>
      <c r="I133" s="191"/>
      <c r="J133" s="192"/>
      <c r="K133" s="188"/>
      <c r="L133" s="190"/>
      <c r="M133" s="190"/>
      <c r="N133" s="189"/>
    </row>
    <row r="134" spans="1:14" ht="13.5" thickBot="1">
      <c r="A134" s="218" t="s">
        <v>395</v>
      </c>
      <c r="B134" s="215"/>
      <c r="C134" s="215"/>
      <c r="D134" s="215"/>
      <c r="E134" s="215"/>
      <c r="F134" s="3"/>
      <c r="G134" s="3"/>
      <c r="H134" s="3"/>
      <c r="I134" s="3"/>
      <c r="J134" s="3"/>
      <c r="K134" s="25"/>
      <c r="L134" s="43"/>
      <c r="M134" s="43"/>
      <c r="N134" s="43"/>
    </row>
    <row r="135" spans="1:14" ht="21.5" thickBot="1">
      <c r="A135" s="44" t="s">
        <v>0</v>
      </c>
      <c r="B135" s="45" t="s">
        <v>1</v>
      </c>
      <c r="C135" s="46" t="s">
        <v>2</v>
      </c>
      <c r="D135" s="45" t="s">
        <v>3</v>
      </c>
      <c r="E135" s="46" t="s">
        <v>4</v>
      </c>
      <c r="F135" s="45" t="s">
        <v>5</v>
      </c>
      <c r="G135" s="46" t="s">
        <v>6</v>
      </c>
      <c r="H135" s="200" t="s">
        <v>362</v>
      </c>
      <c r="I135" s="201"/>
      <c r="J135" s="47"/>
      <c r="K135" s="46"/>
      <c r="L135" s="202" t="s">
        <v>10</v>
      </c>
      <c r="M135" s="203"/>
      <c r="N135" s="48"/>
    </row>
    <row r="136" spans="1:14" ht="13.5" thickBot="1" thickTop="1">
      <c r="A136" s="49"/>
      <c r="B136" s="50"/>
      <c r="C136" s="50"/>
      <c r="D136" s="50"/>
      <c r="E136" s="50"/>
      <c r="F136" s="50"/>
      <c r="G136" s="50"/>
      <c r="H136" s="51" t="s">
        <v>7</v>
      </c>
      <c r="I136" s="52" t="s">
        <v>8</v>
      </c>
      <c r="J136" s="53" t="s">
        <v>9</v>
      </c>
      <c r="K136" s="54"/>
      <c r="L136" s="55" t="s">
        <v>7</v>
      </c>
      <c r="M136" s="55" t="s">
        <v>8</v>
      </c>
      <c r="N136" s="56" t="s">
        <v>9</v>
      </c>
    </row>
    <row r="137" spans="1:14" ht="13" thickBot="1">
      <c r="A137" s="57" t="s">
        <v>363</v>
      </c>
      <c r="B137" s="58" t="s">
        <v>364</v>
      </c>
      <c r="C137" s="6" t="s">
        <v>365</v>
      </c>
      <c r="D137" s="8" t="s">
        <v>13</v>
      </c>
      <c r="E137" s="6"/>
      <c r="F137" s="6" t="s">
        <v>38</v>
      </c>
      <c r="G137" s="6" t="s">
        <v>366</v>
      </c>
      <c r="H137" s="33">
        <v>24.21</v>
      </c>
      <c r="I137" s="27">
        <v>5.69</v>
      </c>
      <c r="J137" s="59">
        <f>SUM(H137:I137)</f>
        <v>29.900000000000002</v>
      </c>
      <c r="K137" s="21"/>
      <c r="L137" s="60">
        <v>24.21</v>
      </c>
      <c r="M137" s="60">
        <v>5.69</v>
      </c>
      <c r="N137" s="61">
        <f>SUM(L137:M137)</f>
        <v>29.900000000000002</v>
      </c>
    </row>
    <row r="138" spans="1:14" ht="13" thickBot="1">
      <c r="A138" s="57" t="s">
        <v>367</v>
      </c>
      <c r="B138" s="58" t="s">
        <v>368</v>
      </c>
      <c r="C138" s="6" t="s">
        <v>369</v>
      </c>
      <c r="D138" s="8" t="s">
        <v>13</v>
      </c>
      <c r="E138" s="6"/>
      <c r="F138" s="6" t="s">
        <v>38</v>
      </c>
      <c r="G138" s="6" t="s">
        <v>370</v>
      </c>
      <c r="H138" s="33">
        <v>6.958</v>
      </c>
      <c r="I138" s="27">
        <v>1.157</v>
      </c>
      <c r="J138" s="59">
        <f aca="true" t="shared" si="27" ref="J138:J146">SUM(H138:I138)</f>
        <v>8.115</v>
      </c>
      <c r="K138" s="21"/>
      <c r="L138" s="60">
        <v>6.958</v>
      </c>
      <c r="M138" s="60">
        <v>1.157</v>
      </c>
      <c r="N138" s="61">
        <f aca="true" t="shared" si="28" ref="N138:N145">SUM(L138:M138)</f>
        <v>8.115</v>
      </c>
    </row>
    <row r="139" spans="1:14" ht="13" thickBot="1">
      <c r="A139" s="57" t="s">
        <v>371</v>
      </c>
      <c r="B139" s="58" t="s">
        <v>372</v>
      </c>
      <c r="C139" s="6" t="s">
        <v>373</v>
      </c>
      <c r="D139" s="8" t="s">
        <v>13</v>
      </c>
      <c r="E139" s="6"/>
      <c r="F139" s="6" t="s">
        <v>38</v>
      </c>
      <c r="G139" s="6" t="s">
        <v>374</v>
      </c>
      <c r="H139" s="33">
        <v>3.873</v>
      </c>
      <c r="I139" s="27">
        <v>3.745</v>
      </c>
      <c r="J139" s="59">
        <f t="shared" si="27"/>
        <v>7.618</v>
      </c>
      <c r="K139" s="21"/>
      <c r="L139" s="60">
        <v>3.873</v>
      </c>
      <c r="M139" s="60">
        <v>3.745</v>
      </c>
      <c r="N139" s="61">
        <f t="shared" si="28"/>
        <v>7.618</v>
      </c>
    </row>
    <row r="140" spans="1:14" ht="13" thickBot="1">
      <c r="A140" s="57" t="s">
        <v>375</v>
      </c>
      <c r="B140" s="58" t="s">
        <v>376</v>
      </c>
      <c r="C140" s="6" t="s">
        <v>377</v>
      </c>
      <c r="D140" s="8" t="s">
        <v>13</v>
      </c>
      <c r="E140" s="6"/>
      <c r="F140" s="6" t="s">
        <v>38</v>
      </c>
      <c r="G140" s="6" t="s">
        <v>378</v>
      </c>
      <c r="H140" s="33">
        <v>2.176</v>
      </c>
      <c r="I140" s="27">
        <v>1.505</v>
      </c>
      <c r="J140" s="59">
        <f t="shared" si="27"/>
        <v>3.681</v>
      </c>
      <c r="K140" s="21"/>
      <c r="L140" s="60">
        <v>2.176</v>
      </c>
      <c r="M140" s="60">
        <v>1.505</v>
      </c>
      <c r="N140" s="61">
        <f t="shared" si="28"/>
        <v>3.681</v>
      </c>
    </row>
    <row r="141" spans="1:14" ht="13" thickBot="1">
      <c r="A141" s="57" t="s">
        <v>379</v>
      </c>
      <c r="B141" s="58" t="s">
        <v>380</v>
      </c>
      <c r="C141" s="6" t="s">
        <v>381</v>
      </c>
      <c r="D141" s="8" t="s">
        <v>13</v>
      </c>
      <c r="E141" s="6"/>
      <c r="F141" s="6" t="s">
        <v>40</v>
      </c>
      <c r="G141" s="6" t="s">
        <v>378</v>
      </c>
      <c r="H141" s="33">
        <v>8.081</v>
      </c>
      <c r="I141" s="27">
        <v>0</v>
      </c>
      <c r="J141" s="59">
        <f t="shared" si="27"/>
        <v>8.081</v>
      </c>
      <c r="K141" s="21"/>
      <c r="L141" s="62">
        <v>8.081</v>
      </c>
      <c r="M141" s="62">
        <v>0</v>
      </c>
      <c r="N141" s="61">
        <f t="shared" si="28"/>
        <v>8.081</v>
      </c>
    </row>
    <row r="142" spans="1:14" ht="13" thickBot="1">
      <c r="A142" s="57" t="s">
        <v>382</v>
      </c>
      <c r="B142" s="58" t="s">
        <v>383</v>
      </c>
      <c r="C142" s="6" t="s">
        <v>384</v>
      </c>
      <c r="D142" s="8" t="s">
        <v>13</v>
      </c>
      <c r="E142" s="6"/>
      <c r="F142" s="6" t="s">
        <v>38</v>
      </c>
      <c r="G142" s="6" t="s">
        <v>378</v>
      </c>
      <c r="H142" s="33">
        <v>10.721</v>
      </c>
      <c r="I142" s="27">
        <v>5.954</v>
      </c>
      <c r="J142" s="59">
        <f t="shared" si="27"/>
        <v>16.675</v>
      </c>
      <c r="K142" s="21"/>
      <c r="L142" s="60">
        <v>10.721</v>
      </c>
      <c r="M142" s="60">
        <v>5.954</v>
      </c>
      <c r="N142" s="61">
        <f t="shared" si="28"/>
        <v>16.675</v>
      </c>
    </row>
    <row r="143" spans="1:14" ht="13" thickBot="1">
      <c r="A143" s="57" t="s">
        <v>385</v>
      </c>
      <c r="B143" s="58" t="s">
        <v>386</v>
      </c>
      <c r="C143" s="6" t="s">
        <v>387</v>
      </c>
      <c r="D143" s="8" t="s">
        <v>13</v>
      </c>
      <c r="E143" s="6"/>
      <c r="F143" s="6" t="s">
        <v>40</v>
      </c>
      <c r="G143" s="6" t="s">
        <v>374</v>
      </c>
      <c r="H143" s="33">
        <v>24.02</v>
      </c>
      <c r="I143" s="27">
        <v>0</v>
      </c>
      <c r="J143" s="59">
        <f t="shared" si="27"/>
        <v>24.02</v>
      </c>
      <c r="K143" s="21"/>
      <c r="L143" s="62">
        <v>24.02</v>
      </c>
      <c r="M143" s="62">
        <v>0</v>
      </c>
      <c r="N143" s="61">
        <f t="shared" si="28"/>
        <v>24.02</v>
      </c>
    </row>
    <row r="144" spans="1:14" ht="13" thickBot="1">
      <c r="A144" s="57" t="s">
        <v>388</v>
      </c>
      <c r="B144" s="58" t="s">
        <v>389</v>
      </c>
      <c r="C144" s="6" t="s">
        <v>390</v>
      </c>
      <c r="D144" s="8" t="s">
        <v>13</v>
      </c>
      <c r="E144" s="6"/>
      <c r="F144" s="6" t="s">
        <v>40</v>
      </c>
      <c r="G144" s="6" t="s">
        <v>391</v>
      </c>
      <c r="H144" s="33">
        <v>34.64</v>
      </c>
      <c r="I144" s="27">
        <v>0</v>
      </c>
      <c r="J144" s="59">
        <f t="shared" si="27"/>
        <v>34.64</v>
      </c>
      <c r="K144" s="21"/>
      <c r="L144" s="62">
        <v>34.64</v>
      </c>
      <c r="M144" s="62">
        <v>0</v>
      </c>
      <c r="N144" s="61">
        <f t="shared" si="28"/>
        <v>34.64</v>
      </c>
    </row>
    <row r="145" spans="1:14" ht="13" thickBot="1">
      <c r="A145" s="63" t="s">
        <v>392</v>
      </c>
      <c r="B145" s="64" t="s">
        <v>393</v>
      </c>
      <c r="C145" s="65" t="s">
        <v>394</v>
      </c>
      <c r="D145" s="66" t="s">
        <v>13</v>
      </c>
      <c r="E145" s="65"/>
      <c r="F145" s="65" t="s">
        <v>40</v>
      </c>
      <c r="G145" s="65" t="s">
        <v>378</v>
      </c>
      <c r="H145" s="67">
        <v>1.992</v>
      </c>
      <c r="I145" s="68">
        <v>0</v>
      </c>
      <c r="J145" s="59">
        <f t="shared" si="27"/>
        <v>1.992</v>
      </c>
      <c r="K145" s="69"/>
      <c r="L145" s="62">
        <v>1.992</v>
      </c>
      <c r="M145" s="62">
        <v>0</v>
      </c>
      <c r="N145" s="61">
        <f t="shared" si="28"/>
        <v>1.992</v>
      </c>
    </row>
    <row r="146" spans="1:14" ht="12.75">
      <c r="A146" s="71"/>
      <c r="B146" s="72"/>
      <c r="C146" s="73">
        <v>9</v>
      </c>
      <c r="D146" s="74"/>
      <c r="E146" s="74"/>
      <c r="F146" s="74"/>
      <c r="G146" s="74"/>
      <c r="H146" s="75">
        <f>SUM(H137:H145)</f>
        <v>116.671</v>
      </c>
      <c r="I146" s="75">
        <f>SUM(I137:I145)</f>
        <v>18.051000000000002</v>
      </c>
      <c r="J146" s="73">
        <f t="shared" si="27"/>
        <v>134.722</v>
      </c>
      <c r="K146" s="76"/>
      <c r="L146" s="73">
        <f>SUM(L137:L145)</f>
        <v>116.671</v>
      </c>
      <c r="M146" s="73">
        <f>SUM(M137:M145)</f>
        <v>18.051000000000002</v>
      </c>
      <c r="N146" s="61">
        <f>SUM(L146:M146)</f>
        <v>134.722</v>
      </c>
    </row>
    <row r="147" spans="1:14" ht="12.75">
      <c r="A147" s="42"/>
      <c r="B147" s="42"/>
      <c r="C147" s="42"/>
      <c r="D147" s="42"/>
      <c r="E147" s="42"/>
      <c r="F147" s="42"/>
      <c r="G147" s="42"/>
      <c r="H147" s="42"/>
      <c r="I147" s="42"/>
      <c r="L147" s="4"/>
      <c r="M147" s="4"/>
      <c r="N147" s="4"/>
    </row>
    <row r="148" spans="1:14" ht="13.5" thickBot="1">
      <c r="A148" s="218" t="s">
        <v>420</v>
      </c>
      <c r="B148" s="215"/>
      <c r="C148" s="215"/>
      <c r="D148" s="215"/>
      <c r="E148" s="215"/>
      <c r="F148" s="215"/>
      <c r="G148" s="215"/>
      <c r="H148" s="215"/>
      <c r="I148" s="3"/>
      <c r="J148" s="3"/>
      <c r="K148" s="3"/>
      <c r="L148" s="43"/>
      <c r="M148" s="43"/>
      <c r="N148" s="43"/>
    </row>
    <row r="149" spans="1:14" ht="21.5" thickBot="1">
      <c r="A149" s="44" t="s">
        <v>0</v>
      </c>
      <c r="B149" s="45" t="s">
        <v>1</v>
      </c>
      <c r="C149" s="46" t="s">
        <v>2</v>
      </c>
      <c r="D149" s="45" t="s">
        <v>3</v>
      </c>
      <c r="E149" s="46" t="s">
        <v>4</v>
      </c>
      <c r="F149" s="45" t="s">
        <v>5</v>
      </c>
      <c r="G149" s="46" t="s">
        <v>6</v>
      </c>
      <c r="H149" s="200" t="s">
        <v>362</v>
      </c>
      <c r="I149" s="201"/>
      <c r="J149" s="47"/>
      <c r="K149" s="46"/>
      <c r="L149" s="202" t="s">
        <v>10</v>
      </c>
      <c r="M149" s="203"/>
      <c r="N149" s="48"/>
    </row>
    <row r="150" spans="1:14" ht="13.5" thickBot="1" thickTop="1">
      <c r="A150" s="49"/>
      <c r="B150" s="50"/>
      <c r="C150" s="50"/>
      <c r="D150" s="50"/>
      <c r="E150" s="50"/>
      <c r="F150" s="50"/>
      <c r="G150" s="50"/>
      <c r="H150" s="51" t="s">
        <v>7</v>
      </c>
      <c r="I150" s="52" t="s">
        <v>8</v>
      </c>
      <c r="J150" s="53" t="s">
        <v>9</v>
      </c>
      <c r="K150" s="54"/>
      <c r="L150" s="55" t="s">
        <v>7</v>
      </c>
      <c r="M150" s="55" t="s">
        <v>8</v>
      </c>
      <c r="N150" s="56" t="s">
        <v>9</v>
      </c>
    </row>
    <row r="151" spans="1:14" ht="12.75">
      <c r="A151" s="57" t="s">
        <v>397</v>
      </c>
      <c r="B151" s="58" t="s">
        <v>398</v>
      </c>
      <c r="C151" s="6" t="s">
        <v>399</v>
      </c>
      <c r="D151" s="8" t="s">
        <v>13</v>
      </c>
      <c r="E151" s="6" t="s">
        <v>602</v>
      </c>
      <c r="F151" s="6" t="s">
        <v>38</v>
      </c>
      <c r="G151" s="6" t="s">
        <v>400</v>
      </c>
      <c r="H151" s="33">
        <v>61.946</v>
      </c>
      <c r="I151" s="27">
        <v>21.391</v>
      </c>
      <c r="J151" s="78"/>
      <c r="K151" s="21"/>
      <c r="L151" s="60">
        <v>62</v>
      </c>
      <c r="M151" s="60">
        <v>22</v>
      </c>
      <c r="N151" s="79">
        <f>SUM(L151:M151)</f>
        <v>84</v>
      </c>
    </row>
    <row r="152" spans="1:14" ht="12.75">
      <c r="A152" s="57" t="s">
        <v>401</v>
      </c>
      <c r="B152" s="58" t="s">
        <v>402</v>
      </c>
      <c r="C152" s="6" t="s">
        <v>403</v>
      </c>
      <c r="D152" s="8" t="s">
        <v>13</v>
      </c>
      <c r="E152" s="6" t="s">
        <v>602</v>
      </c>
      <c r="F152" s="6" t="s">
        <v>40</v>
      </c>
      <c r="G152" s="6" t="s">
        <v>404</v>
      </c>
      <c r="H152" s="33">
        <v>4.067</v>
      </c>
      <c r="I152" s="27">
        <v>0</v>
      </c>
      <c r="J152" s="78"/>
      <c r="K152" s="21"/>
      <c r="L152" s="62">
        <v>4.5</v>
      </c>
      <c r="M152" s="62">
        <v>0</v>
      </c>
      <c r="N152" s="79">
        <f>SUM(L152:M152)</f>
        <v>4.5</v>
      </c>
    </row>
    <row r="153" spans="1:14" ht="13" thickBot="1">
      <c r="A153" s="80" t="s">
        <v>405</v>
      </c>
      <c r="B153" s="81" t="s">
        <v>406</v>
      </c>
      <c r="C153" s="82" t="s">
        <v>407</v>
      </c>
      <c r="D153" s="83" t="s">
        <v>13</v>
      </c>
      <c r="E153" s="82" t="s">
        <v>602</v>
      </c>
      <c r="F153" s="82" t="s">
        <v>40</v>
      </c>
      <c r="G153" s="82" t="s">
        <v>396</v>
      </c>
      <c r="H153" s="84">
        <v>5.034</v>
      </c>
      <c r="I153" s="85">
        <v>0</v>
      </c>
      <c r="J153" s="86"/>
      <c r="K153" s="87"/>
      <c r="L153" s="70">
        <v>5.5</v>
      </c>
      <c r="M153" s="70">
        <v>0</v>
      </c>
      <c r="N153" s="88">
        <f>SUM(L153:M153)</f>
        <v>5.5</v>
      </c>
    </row>
    <row r="154" spans="1:14" ht="13" thickTop="1">
      <c r="A154" s="1"/>
      <c r="B154" s="2"/>
      <c r="C154" s="3" t="s">
        <v>418</v>
      </c>
      <c r="F154" s="3"/>
      <c r="G154" s="3"/>
      <c r="H154" s="3">
        <f>SUM(H151:H153)</f>
        <v>71.04700000000001</v>
      </c>
      <c r="I154" s="3">
        <f>SUM(I151:I153)</f>
        <v>21.391</v>
      </c>
      <c r="J154" s="89">
        <f>SUM(H154:I154)</f>
        <v>92.43800000000002</v>
      </c>
      <c r="K154" s="89"/>
      <c r="L154" s="37">
        <f>SUM(L151:L153)</f>
        <v>72</v>
      </c>
      <c r="M154" s="37">
        <f>SUM(M151:M153)</f>
        <v>22</v>
      </c>
      <c r="N154" s="37">
        <f>SUM(N151:N153)</f>
        <v>94</v>
      </c>
    </row>
    <row r="155" spans="1:14" ht="12.75">
      <c r="A155" s="77"/>
      <c r="B155" s="3"/>
      <c r="C155" s="3"/>
      <c r="D155" s="3"/>
      <c r="E155" s="3"/>
      <c r="L155" s="4"/>
      <c r="M155" s="4"/>
      <c r="N155" s="4"/>
    </row>
    <row r="156" spans="1:14" ht="13.5" thickBot="1">
      <c r="A156" s="216" t="s">
        <v>419</v>
      </c>
      <c r="B156" s="217"/>
      <c r="C156" s="217"/>
      <c r="D156" s="217"/>
      <c r="E156" s="215"/>
      <c r="F156" s="215"/>
      <c r="G156" s="215"/>
      <c r="H156" s="215"/>
      <c r="I156" s="215"/>
      <c r="J156" s="89"/>
      <c r="K156" s="89"/>
      <c r="L156" s="43"/>
      <c r="M156" s="43"/>
      <c r="N156" s="43"/>
    </row>
    <row r="157" spans="1:14" ht="21.5" thickBot="1">
      <c r="A157" s="44" t="s">
        <v>0</v>
      </c>
      <c r="B157" s="45" t="s">
        <v>1</v>
      </c>
      <c r="C157" s="46" t="s">
        <v>2</v>
      </c>
      <c r="D157" s="45" t="s">
        <v>3</v>
      </c>
      <c r="E157" s="46" t="s">
        <v>4</v>
      </c>
      <c r="F157" s="45" t="s">
        <v>5</v>
      </c>
      <c r="G157" s="46" t="s">
        <v>6</v>
      </c>
      <c r="H157" s="200" t="s">
        <v>362</v>
      </c>
      <c r="I157" s="201"/>
      <c r="J157" s="47"/>
      <c r="K157" s="46"/>
      <c r="L157" s="202" t="s">
        <v>10</v>
      </c>
      <c r="M157" s="203"/>
      <c r="N157" s="48"/>
    </row>
    <row r="158" spans="1:14" ht="13.5" thickBot="1" thickTop="1">
      <c r="A158" s="49"/>
      <c r="B158" s="50"/>
      <c r="C158" s="50"/>
      <c r="D158" s="50"/>
      <c r="E158" s="50"/>
      <c r="F158" s="50"/>
      <c r="G158" s="50"/>
      <c r="H158" s="51" t="s">
        <v>7</v>
      </c>
      <c r="I158" s="52" t="s">
        <v>8</v>
      </c>
      <c r="J158" s="53" t="s">
        <v>9</v>
      </c>
      <c r="K158" s="54"/>
      <c r="L158" s="55" t="s">
        <v>7</v>
      </c>
      <c r="M158" s="55" t="s">
        <v>8</v>
      </c>
      <c r="N158" s="56" t="s">
        <v>9</v>
      </c>
    </row>
    <row r="159" spans="1:14" ht="12.75">
      <c r="A159" s="57" t="s">
        <v>408</v>
      </c>
      <c r="B159" s="58" t="s">
        <v>409</v>
      </c>
      <c r="C159" s="6" t="s">
        <v>410</v>
      </c>
      <c r="D159" s="8" t="s">
        <v>13</v>
      </c>
      <c r="E159" s="6" t="s">
        <v>603</v>
      </c>
      <c r="F159" s="6" t="s">
        <v>40</v>
      </c>
      <c r="G159" s="6" t="s">
        <v>366</v>
      </c>
      <c r="H159" s="17">
        <v>39.256</v>
      </c>
      <c r="I159" s="18">
        <v>0</v>
      </c>
      <c r="J159" s="29">
        <f>H159+I159</f>
        <v>39.256</v>
      </c>
      <c r="K159" s="21"/>
      <c r="L159" s="62">
        <v>42</v>
      </c>
      <c r="M159" s="62">
        <v>0</v>
      </c>
      <c r="N159" s="79">
        <f>L159+M159</f>
        <v>42</v>
      </c>
    </row>
    <row r="160" spans="1:14" ht="12.75">
      <c r="A160" s="57" t="s">
        <v>411</v>
      </c>
      <c r="B160" s="58" t="s">
        <v>409</v>
      </c>
      <c r="C160" s="6" t="s">
        <v>412</v>
      </c>
      <c r="D160" s="8" t="s">
        <v>13</v>
      </c>
      <c r="E160" s="6" t="s">
        <v>603</v>
      </c>
      <c r="F160" s="6" t="s">
        <v>38</v>
      </c>
      <c r="G160" s="6" t="s">
        <v>413</v>
      </c>
      <c r="H160" s="17">
        <v>2.033</v>
      </c>
      <c r="I160" s="18">
        <v>4.327</v>
      </c>
      <c r="J160" s="29">
        <f aca="true" t="shared" si="29" ref="J160:J162">H160+I160</f>
        <v>6.359999999999999</v>
      </c>
      <c r="K160" s="21"/>
      <c r="L160" s="62">
        <v>2.1</v>
      </c>
      <c r="M160" s="62">
        <v>4.4</v>
      </c>
      <c r="N160" s="79">
        <f aca="true" t="shared" si="30" ref="N160:N162">L160+M160</f>
        <v>6.5</v>
      </c>
    </row>
    <row r="161" spans="1:14" ht="12.75">
      <c r="A161" s="57" t="s">
        <v>414</v>
      </c>
      <c r="B161" s="58" t="s">
        <v>409</v>
      </c>
      <c r="C161" s="6" t="s">
        <v>415</v>
      </c>
      <c r="D161" s="8" t="s">
        <v>13</v>
      </c>
      <c r="E161" s="6" t="s">
        <v>603</v>
      </c>
      <c r="F161" s="6" t="s">
        <v>40</v>
      </c>
      <c r="G161" s="6" t="s">
        <v>416</v>
      </c>
      <c r="H161" s="17">
        <v>0</v>
      </c>
      <c r="I161" s="18">
        <v>0</v>
      </c>
      <c r="J161" s="29">
        <f t="shared" si="29"/>
        <v>0</v>
      </c>
      <c r="K161" s="21"/>
      <c r="L161" s="62">
        <v>0.1</v>
      </c>
      <c r="M161" s="62">
        <v>0</v>
      </c>
      <c r="N161" s="79">
        <f t="shared" si="30"/>
        <v>0.1</v>
      </c>
    </row>
    <row r="162" spans="1:15" ht="13" thickBot="1">
      <c r="A162" s="95" t="s">
        <v>417</v>
      </c>
      <c r="B162" s="81" t="s">
        <v>409</v>
      </c>
      <c r="C162" s="96" t="s">
        <v>601</v>
      </c>
      <c r="D162" s="83" t="s">
        <v>13</v>
      </c>
      <c r="E162" s="82" t="s">
        <v>603</v>
      </c>
      <c r="F162" s="82" t="s">
        <v>40</v>
      </c>
      <c r="G162" s="82" t="s">
        <v>404</v>
      </c>
      <c r="H162" s="90">
        <v>1.83</v>
      </c>
      <c r="I162" s="91">
        <v>0</v>
      </c>
      <c r="J162" s="29">
        <f t="shared" si="29"/>
        <v>1.83</v>
      </c>
      <c r="K162" s="87"/>
      <c r="L162" s="70">
        <v>2</v>
      </c>
      <c r="M162" s="70">
        <v>0</v>
      </c>
      <c r="N162" s="79">
        <f t="shared" si="30"/>
        <v>2</v>
      </c>
      <c r="O162" s="94"/>
    </row>
    <row r="163" spans="3:14" ht="13" thickTop="1">
      <c r="C163">
        <v>4</v>
      </c>
      <c r="F163" s="3"/>
      <c r="G163" s="3"/>
      <c r="H163" s="3">
        <f>SUM(H159:H162)</f>
        <v>43.119</v>
      </c>
      <c r="I163" s="3">
        <f>SUM(I159:I162)</f>
        <v>4.327</v>
      </c>
      <c r="J163" s="89">
        <f>SUM(H163:I163)</f>
        <v>47.446</v>
      </c>
      <c r="K163" s="89"/>
      <c r="L163" s="37">
        <f>SUM(L159:L162)</f>
        <v>46.2</v>
      </c>
      <c r="M163" s="37">
        <f>SUM(M159:M162)</f>
        <v>4.4</v>
      </c>
      <c r="N163" s="37">
        <f>SUM(N159:N162)</f>
        <v>50.6</v>
      </c>
    </row>
    <row r="164" spans="1:14" ht="13.5" thickBot="1">
      <c r="A164" s="218" t="s">
        <v>432</v>
      </c>
      <c r="B164" s="219"/>
      <c r="C164" s="219"/>
      <c r="D164" s="219"/>
      <c r="E164" s="219"/>
      <c r="F164" s="219"/>
      <c r="G164" s="219"/>
      <c r="L164" s="4"/>
      <c r="M164" s="4"/>
      <c r="N164" s="4"/>
    </row>
    <row r="165" spans="1:14" ht="21.5" thickBot="1">
      <c r="A165" s="44" t="s">
        <v>0</v>
      </c>
      <c r="B165" s="45" t="s">
        <v>1</v>
      </c>
      <c r="C165" s="46" t="s">
        <v>2</v>
      </c>
      <c r="D165" s="45" t="s">
        <v>3</v>
      </c>
      <c r="E165" s="46" t="s">
        <v>4</v>
      </c>
      <c r="F165" s="45" t="s">
        <v>5</v>
      </c>
      <c r="G165" s="46" t="s">
        <v>6</v>
      </c>
      <c r="H165" s="200" t="s">
        <v>362</v>
      </c>
      <c r="I165" s="201"/>
      <c r="J165" s="47"/>
      <c r="K165" s="46"/>
      <c r="L165" s="202" t="s">
        <v>10</v>
      </c>
      <c r="M165" s="203"/>
      <c r="N165" s="48"/>
    </row>
    <row r="166" spans="1:14" ht="13.5" thickBot="1" thickTop="1">
      <c r="A166" s="49"/>
      <c r="B166" s="50"/>
      <c r="C166" s="50"/>
      <c r="D166" s="50"/>
      <c r="E166" s="50"/>
      <c r="F166" s="50"/>
      <c r="G166" s="50"/>
      <c r="H166" s="51" t="s">
        <v>7</v>
      </c>
      <c r="I166" s="52" t="s">
        <v>8</v>
      </c>
      <c r="J166" s="53" t="s">
        <v>9</v>
      </c>
      <c r="K166" s="54"/>
      <c r="L166" s="55" t="s">
        <v>7</v>
      </c>
      <c r="M166" s="55" t="s">
        <v>8</v>
      </c>
      <c r="N166" s="56" t="s">
        <v>9</v>
      </c>
    </row>
    <row r="167" spans="1:14" ht="13" thickBot="1">
      <c r="A167" s="80" t="s">
        <v>423</v>
      </c>
      <c r="B167" s="81" t="s">
        <v>421</v>
      </c>
      <c r="C167" s="82" t="s">
        <v>424</v>
      </c>
      <c r="D167" s="83" t="s">
        <v>13</v>
      </c>
      <c r="E167" s="82" t="s">
        <v>603</v>
      </c>
      <c r="F167" s="82" t="s">
        <v>40</v>
      </c>
      <c r="G167" s="82" t="s">
        <v>422</v>
      </c>
      <c r="H167" s="90">
        <v>27.073</v>
      </c>
      <c r="I167" s="91">
        <v>0</v>
      </c>
      <c r="J167" s="92"/>
      <c r="K167" s="87"/>
      <c r="L167" s="70">
        <v>27.5</v>
      </c>
      <c r="M167" s="70">
        <v>0</v>
      </c>
      <c r="N167" s="88"/>
    </row>
    <row r="168" spans="3:14" ht="13" thickTop="1">
      <c r="C168">
        <v>1</v>
      </c>
      <c r="F168" s="3"/>
      <c r="G168" s="3"/>
      <c r="H168" s="3"/>
      <c r="I168" s="3"/>
      <c r="J168" s="89"/>
      <c r="K168" s="89"/>
      <c r="L168" s="37">
        <f>SUM(L167:L167)</f>
        <v>27.5</v>
      </c>
      <c r="M168" s="37">
        <f>SUM(M167:M167)</f>
        <v>0</v>
      </c>
      <c r="N168" s="37">
        <f>SUM(L167:M167)</f>
        <v>27.5</v>
      </c>
    </row>
    <row r="170" spans="1:14" ht="13.5" thickBot="1">
      <c r="A170" s="214" t="s">
        <v>431</v>
      </c>
      <c r="B170" s="215"/>
      <c r="C170" s="215"/>
      <c r="F170" s="3"/>
      <c r="G170" s="3"/>
      <c r="H170" s="3"/>
      <c r="I170" s="3"/>
      <c r="J170" s="89"/>
      <c r="K170" s="89"/>
      <c r="L170" s="43"/>
      <c r="M170" s="43"/>
      <c r="N170" s="43"/>
    </row>
    <row r="171" spans="1:14" ht="21.5" thickBot="1">
      <c r="A171" s="44" t="s">
        <v>0</v>
      </c>
      <c r="B171" s="45" t="s">
        <v>1</v>
      </c>
      <c r="C171" s="46" t="s">
        <v>2</v>
      </c>
      <c r="D171" s="45" t="s">
        <v>3</v>
      </c>
      <c r="E171" s="46" t="s">
        <v>4</v>
      </c>
      <c r="F171" s="45" t="s">
        <v>5</v>
      </c>
      <c r="G171" s="46" t="s">
        <v>6</v>
      </c>
      <c r="H171" s="200" t="s">
        <v>362</v>
      </c>
      <c r="I171" s="201"/>
      <c r="J171" s="47"/>
      <c r="K171" s="46"/>
      <c r="L171" s="202" t="s">
        <v>10</v>
      </c>
      <c r="M171" s="203"/>
      <c r="N171" s="48"/>
    </row>
    <row r="172" spans="1:14" ht="13.5" thickBot="1" thickTop="1">
      <c r="A172" s="49"/>
      <c r="B172" s="50"/>
      <c r="C172" s="50"/>
      <c r="D172" s="50"/>
      <c r="E172" s="50"/>
      <c r="F172" s="50"/>
      <c r="G172" s="50"/>
      <c r="H172" s="51" t="s">
        <v>7</v>
      </c>
      <c r="I172" s="52" t="s">
        <v>8</v>
      </c>
      <c r="J172" s="53" t="s">
        <v>9</v>
      </c>
      <c r="K172" s="54"/>
      <c r="L172" s="55" t="s">
        <v>7</v>
      </c>
      <c r="M172" s="55" t="s">
        <v>8</v>
      </c>
      <c r="N172" s="56" t="s">
        <v>9</v>
      </c>
    </row>
    <row r="173" spans="1:14" ht="12.75">
      <c r="A173" s="57" t="s">
        <v>428</v>
      </c>
      <c r="B173" s="58" t="s">
        <v>425</v>
      </c>
      <c r="C173" s="6" t="s">
        <v>428</v>
      </c>
      <c r="D173" s="6" t="s">
        <v>13</v>
      </c>
      <c r="E173" s="6"/>
      <c r="F173" s="6" t="s">
        <v>40</v>
      </c>
      <c r="G173" s="6" t="s">
        <v>366</v>
      </c>
      <c r="H173" s="17">
        <v>96.3</v>
      </c>
      <c r="I173" s="18"/>
      <c r="J173" s="29"/>
      <c r="K173" s="21"/>
      <c r="L173" s="62">
        <v>97</v>
      </c>
      <c r="M173" s="62">
        <v>0</v>
      </c>
      <c r="N173" s="79"/>
    </row>
    <row r="174" spans="1:14" ht="13" thickBot="1">
      <c r="A174" s="80" t="s">
        <v>429</v>
      </c>
      <c r="B174" s="81" t="s">
        <v>426</v>
      </c>
      <c r="C174" s="82" t="s">
        <v>429</v>
      </c>
      <c r="D174" s="82" t="s">
        <v>13</v>
      </c>
      <c r="E174" s="82"/>
      <c r="F174" s="82" t="s">
        <v>40</v>
      </c>
      <c r="G174" s="82" t="s">
        <v>427</v>
      </c>
      <c r="H174" s="90">
        <v>2.15</v>
      </c>
      <c r="I174" s="91"/>
      <c r="J174" s="92"/>
      <c r="K174" s="87"/>
      <c r="L174" s="70">
        <v>2.2</v>
      </c>
      <c r="M174" s="70">
        <v>0</v>
      </c>
      <c r="N174" s="88"/>
    </row>
    <row r="175" spans="3:14" ht="13" thickTop="1">
      <c r="C175">
        <v>2</v>
      </c>
      <c r="F175" s="3"/>
      <c r="G175" s="3"/>
      <c r="H175" s="3">
        <f>SUM(H173:H174)</f>
        <v>98.45</v>
      </c>
      <c r="I175" s="3" t="s">
        <v>430</v>
      </c>
      <c r="J175" s="89">
        <f>SUM(H175:I175)</f>
        <v>98.45</v>
      </c>
      <c r="K175" s="89"/>
      <c r="L175" s="37">
        <f>SUM(L173:L174)</f>
        <v>99.2</v>
      </c>
      <c r="M175" s="37">
        <f>SUM(M173:M174)</f>
        <v>0</v>
      </c>
      <c r="N175" s="37">
        <f>SUM(L175:M175)</f>
        <v>99.2</v>
      </c>
    </row>
    <row r="177" spans="1:14" ht="13.5" thickBot="1">
      <c r="A177" s="214" t="s">
        <v>442</v>
      </c>
      <c r="B177" s="215"/>
      <c r="C177" s="215"/>
      <c r="D177" s="215"/>
      <c r="F177" s="3"/>
      <c r="G177" s="3"/>
      <c r="H177" s="3"/>
      <c r="I177" s="3"/>
      <c r="J177" s="89"/>
      <c r="K177" s="89"/>
      <c r="L177" s="43"/>
      <c r="M177" s="43"/>
      <c r="N177" s="43"/>
    </row>
    <row r="178" spans="1:14" ht="21.5" thickBot="1">
      <c r="A178" s="44" t="s">
        <v>0</v>
      </c>
      <c r="B178" s="45" t="s">
        <v>1</v>
      </c>
      <c r="C178" s="46" t="s">
        <v>2</v>
      </c>
      <c r="D178" s="45" t="s">
        <v>3</v>
      </c>
      <c r="E178" s="46" t="s">
        <v>4</v>
      </c>
      <c r="F178" s="45" t="s">
        <v>5</v>
      </c>
      <c r="G178" s="46" t="s">
        <v>6</v>
      </c>
      <c r="H178" s="200" t="s">
        <v>362</v>
      </c>
      <c r="I178" s="226"/>
      <c r="J178" s="98"/>
      <c r="K178" s="46"/>
      <c r="L178" s="202" t="s">
        <v>10</v>
      </c>
      <c r="M178" s="227"/>
      <c r="N178" s="48"/>
    </row>
    <row r="179" spans="1:14" ht="13.5" thickBot="1" thickTop="1">
      <c r="A179" s="49"/>
      <c r="B179" s="50"/>
      <c r="C179" s="50"/>
      <c r="D179" s="50"/>
      <c r="E179" s="50"/>
      <c r="F179" s="50"/>
      <c r="G179" s="50"/>
      <c r="H179" s="51" t="s">
        <v>7</v>
      </c>
      <c r="I179" s="52" t="s">
        <v>8</v>
      </c>
      <c r="J179" s="53" t="s">
        <v>9</v>
      </c>
      <c r="K179" s="54"/>
      <c r="L179" s="55" t="s">
        <v>7</v>
      </c>
      <c r="M179" s="55" t="s">
        <v>8</v>
      </c>
      <c r="N179" s="56" t="s">
        <v>9</v>
      </c>
    </row>
    <row r="180" spans="1:14" ht="12.75">
      <c r="A180" s="57" t="s">
        <v>433</v>
      </c>
      <c r="B180" s="58" t="s">
        <v>434</v>
      </c>
      <c r="C180" s="6" t="s">
        <v>435</v>
      </c>
      <c r="D180" s="8" t="s">
        <v>13</v>
      </c>
      <c r="E180" s="6"/>
      <c r="F180" s="6" t="s">
        <v>38</v>
      </c>
      <c r="G180" s="6" t="s">
        <v>400</v>
      </c>
      <c r="H180" s="17">
        <v>38.86</v>
      </c>
      <c r="I180" s="18">
        <v>4.128</v>
      </c>
      <c r="J180" s="29">
        <f aca="true" t="shared" si="31" ref="J180:J182">SUM(H180:I180)</f>
        <v>42.988</v>
      </c>
      <c r="K180" s="21"/>
      <c r="L180" s="60">
        <v>39</v>
      </c>
      <c r="M180" s="60">
        <v>4.5</v>
      </c>
      <c r="N180" s="79">
        <f aca="true" t="shared" si="32" ref="N180:N182">SUM(L180:M180)</f>
        <v>43.5</v>
      </c>
    </row>
    <row r="181" spans="1:14" ht="12.75">
      <c r="A181" s="57" t="s">
        <v>436</v>
      </c>
      <c r="B181" s="58" t="s">
        <v>437</v>
      </c>
      <c r="C181" s="6" t="s">
        <v>438</v>
      </c>
      <c r="D181" s="8" t="s">
        <v>13</v>
      </c>
      <c r="E181" s="6"/>
      <c r="F181" s="6" t="s">
        <v>40</v>
      </c>
      <c r="G181" s="6" t="s">
        <v>400</v>
      </c>
      <c r="H181" s="17">
        <v>55.516</v>
      </c>
      <c r="I181" s="18"/>
      <c r="J181" s="29">
        <f t="shared" si="31"/>
        <v>55.516</v>
      </c>
      <c r="K181" s="21"/>
      <c r="L181" s="62">
        <v>56</v>
      </c>
      <c r="M181" s="62"/>
      <c r="N181" s="79">
        <f t="shared" si="32"/>
        <v>56</v>
      </c>
    </row>
    <row r="182" spans="1:14" ht="13" thickBot="1">
      <c r="A182" s="80" t="s">
        <v>439</v>
      </c>
      <c r="B182" s="81" t="s">
        <v>440</v>
      </c>
      <c r="C182" s="82" t="s">
        <v>441</v>
      </c>
      <c r="D182" s="83" t="s">
        <v>13</v>
      </c>
      <c r="E182" s="82"/>
      <c r="F182" s="82" t="s">
        <v>38</v>
      </c>
      <c r="G182" s="82" t="s">
        <v>400</v>
      </c>
      <c r="H182" s="90">
        <v>42.186</v>
      </c>
      <c r="I182" s="91">
        <v>2.67</v>
      </c>
      <c r="J182" s="92">
        <f t="shared" si="31"/>
        <v>44.856</v>
      </c>
      <c r="K182" s="87"/>
      <c r="L182" s="97">
        <v>43</v>
      </c>
      <c r="M182" s="97">
        <v>3</v>
      </c>
      <c r="N182" s="88">
        <f t="shared" si="32"/>
        <v>46</v>
      </c>
    </row>
    <row r="183" spans="3:14" ht="13" thickTop="1">
      <c r="C183">
        <v>3</v>
      </c>
      <c r="F183" s="3"/>
      <c r="G183" s="3"/>
      <c r="H183" s="3">
        <f>SUM(H180:H182)</f>
        <v>136.562</v>
      </c>
      <c r="I183" s="3">
        <f>SUM(I180:I182)</f>
        <v>6.798</v>
      </c>
      <c r="J183" s="89">
        <f>SUM(H183:I183)</f>
        <v>143.36</v>
      </c>
      <c r="K183" s="89"/>
      <c r="L183" s="37">
        <f>SUM(L180:L182)</f>
        <v>138</v>
      </c>
      <c r="M183" s="37">
        <f>SUM(M180:M182)</f>
        <v>7.5</v>
      </c>
      <c r="N183" s="37">
        <f>SUM(N180:N182)</f>
        <v>145.5</v>
      </c>
    </row>
    <row r="185" spans="1:14" ht="13.5" thickBot="1">
      <c r="A185" s="214" t="s">
        <v>560</v>
      </c>
      <c r="B185" s="215"/>
      <c r="C185" s="215"/>
      <c r="F185" s="3"/>
      <c r="G185" s="3"/>
      <c r="H185" s="3"/>
      <c r="I185" s="3"/>
      <c r="J185" s="89"/>
      <c r="K185" s="89"/>
      <c r="L185" s="43"/>
      <c r="M185" s="43"/>
      <c r="N185" s="43"/>
    </row>
    <row r="186" spans="1:14" ht="21.5" thickBot="1">
      <c r="A186" s="45" t="s">
        <v>0</v>
      </c>
      <c r="B186" s="45" t="s">
        <v>1</v>
      </c>
      <c r="C186" s="45" t="s">
        <v>2</v>
      </c>
      <c r="D186" s="45" t="s">
        <v>3</v>
      </c>
      <c r="E186" s="45" t="s">
        <v>4</v>
      </c>
      <c r="F186" s="45" t="s">
        <v>5</v>
      </c>
      <c r="G186" s="45" t="s">
        <v>6</v>
      </c>
      <c r="H186" s="220" t="s">
        <v>362</v>
      </c>
      <c r="I186" s="221"/>
      <c r="J186" s="99"/>
      <c r="K186" s="45"/>
      <c r="L186" s="222" t="s">
        <v>10</v>
      </c>
      <c r="M186" s="223"/>
      <c r="N186" s="100"/>
    </row>
    <row r="187" spans="1:14" ht="16" thickBot="1" thickTop="1">
      <c r="A187" s="224"/>
      <c r="B187" s="225"/>
      <c r="C187" s="93"/>
      <c r="D187" s="101"/>
      <c r="E187" s="102"/>
      <c r="F187" s="103"/>
      <c r="G187" s="104"/>
      <c r="H187" s="51" t="s">
        <v>7</v>
      </c>
      <c r="I187" s="52" t="s">
        <v>8</v>
      </c>
      <c r="J187" s="53" t="s">
        <v>9</v>
      </c>
      <c r="K187" s="54"/>
      <c r="L187" s="55" t="s">
        <v>7</v>
      </c>
      <c r="M187" s="55" t="s">
        <v>8</v>
      </c>
      <c r="N187" s="56" t="s">
        <v>9</v>
      </c>
    </row>
    <row r="188" spans="1:14" ht="13" thickBot="1">
      <c r="A188" s="105" t="s">
        <v>443</v>
      </c>
      <c r="B188" s="106" t="s">
        <v>444</v>
      </c>
      <c r="C188" s="107">
        <v>1716024</v>
      </c>
      <c r="D188" s="8" t="s">
        <v>13</v>
      </c>
      <c r="E188" s="6" t="s">
        <v>595</v>
      </c>
      <c r="F188" s="6" t="s">
        <v>445</v>
      </c>
      <c r="G188" s="108" t="s">
        <v>446</v>
      </c>
      <c r="H188" s="109">
        <v>77.283</v>
      </c>
      <c r="I188" s="110"/>
      <c r="J188" s="111">
        <f aca="true" t="shared" si="33" ref="J188:J242">SUM(H188:I188)</f>
        <v>77.283</v>
      </c>
      <c r="K188" s="112"/>
      <c r="L188" s="113">
        <f aca="true" t="shared" si="34" ref="L188:L242">H188*1.05</f>
        <v>81.14715000000001</v>
      </c>
      <c r="M188" s="113"/>
      <c r="N188" s="114">
        <f aca="true" t="shared" si="35" ref="N188:N242">SUM(L188:M188)</f>
        <v>81.14715000000001</v>
      </c>
    </row>
    <row r="189" spans="1:14" ht="13" thickBot="1">
      <c r="A189" s="38" t="s">
        <v>447</v>
      </c>
      <c r="B189" s="115" t="s">
        <v>448</v>
      </c>
      <c r="C189" s="116">
        <v>1716073</v>
      </c>
      <c r="D189" s="8" t="s">
        <v>13</v>
      </c>
      <c r="E189" s="6" t="s">
        <v>595</v>
      </c>
      <c r="F189" s="6" t="s">
        <v>445</v>
      </c>
      <c r="G189" s="169" t="s">
        <v>456</v>
      </c>
      <c r="H189" s="118">
        <v>12.424</v>
      </c>
      <c r="I189" s="18"/>
      <c r="J189" s="111">
        <f t="shared" si="33"/>
        <v>12.424</v>
      </c>
      <c r="K189" s="112"/>
      <c r="L189" s="119">
        <f t="shared" si="34"/>
        <v>13.0452</v>
      </c>
      <c r="M189" s="119"/>
      <c r="N189" s="61">
        <f t="shared" si="35"/>
        <v>13.0452</v>
      </c>
    </row>
    <row r="190" spans="1:14" ht="13" thickBot="1">
      <c r="A190" s="38" t="s">
        <v>449</v>
      </c>
      <c r="B190" s="115" t="s">
        <v>450</v>
      </c>
      <c r="C190" s="116">
        <v>1227787</v>
      </c>
      <c r="D190" s="8" t="s">
        <v>13</v>
      </c>
      <c r="E190" s="6" t="s">
        <v>595</v>
      </c>
      <c r="F190" s="6" t="s">
        <v>445</v>
      </c>
      <c r="G190" s="117" t="s">
        <v>451</v>
      </c>
      <c r="H190" s="118">
        <v>14.519</v>
      </c>
      <c r="I190" s="18"/>
      <c r="J190" s="111">
        <f t="shared" si="33"/>
        <v>14.519</v>
      </c>
      <c r="K190" s="112"/>
      <c r="L190" s="119">
        <f t="shared" si="34"/>
        <v>15.244950000000001</v>
      </c>
      <c r="M190" s="119"/>
      <c r="N190" s="61">
        <f t="shared" si="35"/>
        <v>15.244950000000001</v>
      </c>
    </row>
    <row r="191" spans="1:14" ht="13" thickBot="1">
      <c r="A191" s="38" t="s">
        <v>452</v>
      </c>
      <c r="B191" s="115" t="s">
        <v>453</v>
      </c>
      <c r="C191" s="116">
        <v>1747661</v>
      </c>
      <c r="D191" s="8" t="s">
        <v>13</v>
      </c>
      <c r="E191" s="6" t="s">
        <v>595</v>
      </c>
      <c r="F191" s="6" t="s">
        <v>445</v>
      </c>
      <c r="G191" s="117" t="s">
        <v>451</v>
      </c>
      <c r="H191" s="118">
        <v>14.188</v>
      </c>
      <c r="I191" s="18"/>
      <c r="J191" s="111">
        <f t="shared" si="33"/>
        <v>14.188</v>
      </c>
      <c r="K191" s="112"/>
      <c r="L191" s="119">
        <f t="shared" si="34"/>
        <v>14.897400000000001</v>
      </c>
      <c r="M191" s="119"/>
      <c r="N191" s="61">
        <f t="shared" si="35"/>
        <v>14.897400000000001</v>
      </c>
    </row>
    <row r="192" spans="1:14" ht="13" thickBot="1">
      <c r="A192" s="38" t="s">
        <v>454</v>
      </c>
      <c r="B192" s="115" t="s">
        <v>455</v>
      </c>
      <c r="C192" s="116">
        <v>1228194</v>
      </c>
      <c r="D192" s="8" t="s">
        <v>13</v>
      </c>
      <c r="E192" s="6" t="s">
        <v>595</v>
      </c>
      <c r="F192" s="6" t="s">
        <v>445</v>
      </c>
      <c r="G192" s="117" t="s">
        <v>456</v>
      </c>
      <c r="H192" s="118">
        <v>23.159</v>
      </c>
      <c r="I192" s="18"/>
      <c r="J192" s="111">
        <f t="shared" si="33"/>
        <v>23.159</v>
      </c>
      <c r="K192" s="112"/>
      <c r="L192" s="119">
        <f t="shared" si="34"/>
        <v>24.31695</v>
      </c>
      <c r="M192" s="119"/>
      <c r="N192" s="61">
        <f t="shared" si="35"/>
        <v>24.31695</v>
      </c>
    </row>
    <row r="193" spans="1:14" ht="13" thickBot="1">
      <c r="A193" s="38" t="s">
        <v>457</v>
      </c>
      <c r="B193" s="115" t="s">
        <v>458</v>
      </c>
      <c r="C193" s="116">
        <v>1231814</v>
      </c>
      <c r="D193" s="8" t="s">
        <v>13</v>
      </c>
      <c r="E193" s="6" t="s">
        <v>595</v>
      </c>
      <c r="F193" s="6" t="s">
        <v>445</v>
      </c>
      <c r="G193" s="117" t="s">
        <v>459</v>
      </c>
      <c r="H193" s="118">
        <v>4.11</v>
      </c>
      <c r="I193" s="18"/>
      <c r="J193" s="111">
        <f t="shared" si="33"/>
        <v>4.11</v>
      </c>
      <c r="K193" s="112"/>
      <c r="L193" s="119">
        <f t="shared" si="34"/>
        <v>4.3155</v>
      </c>
      <c r="M193" s="119"/>
      <c r="N193" s="61">
        <f t="shared" si="35"/>
        <v>4.3155</v>
      </c>
    </row>
    <row r="194" spans="1:14" ht="13" thickBot="1">
      <c r="A194" s="38" t="s">
        <v>460</v>
      </c>
      <c r="B194" s="115" t="s">
        <v>461</v>
      </c>
      <c r="C194" s="116">
        <v>1537596</v>
      </c>
      <c r="D194" s="8" t="s">
        <v>13</v>
      </c>
      <c r="E194" s="6" t="s">
        <v>595</v>
      </c>
      <c r="F194" s="6" t="s">
        <v>445</v>
      </c>
      <c r="G194" s="117" t="s">
        <v>462</v>
      </c>
      <c r="H194" s="118">
        <v>34.916</v>
      </c>
      <c r="I194" s="18"/>
      <c r="J194" s="111">
        <f t="shared" si="33"/>
        <v>34.916</v>
      </c>
      <c r="K194" s="112"/>
      <c r="L194" s="119">
        <f t="shared" si="34"/>
        <v>36.6618</v>
      </c>
      <c r="M194" s="119"/>
      <c r="N194" s="61">
        <f t="shared" si="35"/>
        <v>36.6618</v>
      </c>
    </row>
    <row r="195" spans="1:14" ht="13" thickBot="1">
      <c r="A195" s="38" t="s">
        <v>463</v>
      </c>
      <c r="B195" s="115" t="s">
        <v>464</v>
      </c>
      <c r="C195" s="116">
        <v>1716322</v>
      </c>
      <c r="D195" s="8" t="s">
        <v>13</v>
      </c>
      <c r="E195" s="6" t="s">
        <v>595</v>
      </c>
      <c r="F195" s="6" t="s">
        <v>445</v>
      </c>
      <c r="G195" s="117" t="s">
        <v>446</v>
      </c>
      <c r="H195" s="118">
        <v>64.221</v>
      </c>
      <c r="I195" s="18"/>
      <c r="J195" s="111">
        <f t="shared" si="33"/>
        <v>64.221</v>
      </c>
      <c r="K195" s="112"/>
      <c r="L195" s="119">
        <f t="shared" si="34"/>
        <v>67.43205</v>
      </c>
      <c r="M195" s="119"/>
      <c r="N195" s="61">
        <f t="shared" si="35"/>
        <v>67.43205</v>
      </c>
    </row>
    <row r="196" spans="1:14" ht="13" thickBot="1">
      <c r="A196" s="38" t="s">
        <v>465</v>
      </c>
      <c r="B196" s="115" t="s">
        <v>466</v>
      </c>
      <c r="C196" s="116">
        <v>1368351</v>
      </c>
      <c r="D196" s="8" t="s">
        <v>13</v>
      </c>
      <c r="E196" s="6" t="s">
        <v>595</v>
      </c>
      <c r="F196" s="6" t="s">
        <v>445</v>
      </c>
      <c r="G196" s="117" t="s">
        <v>451</v>
      </c>
      <c r="H196" s="118">
        <v>2.926</v>
      </c>
      <c r="I196" s="18"/>
      <c r="J196" s="111">
        <f t="shared" si="33"/>
        <v>2.926</v>
      </c>
      <c r="K196" s="112"/>
      <c r="L196" s="119">
        <f t="shared" si="34"/>
        <v>3.0723000000000003</v>
      </c>
      <c r="M196" s="119"/>
      <c r="N196" s="61">
        <f t="shared" si="35"/>
        <v>3.0723000000000003</v>
      </c>
    </row>
    <row r="197" spans="1:14" ht="13" thickBot="1">
      <c r="A197" s="38" t="s">
        <v>467</v>
      </c>
      <c r="B197" s="115" t="s">
        <v>468</v>
      </c>
      <c r="C197" s="116">
        <v>1388204</v>
      </c>
      <c r="D197" s="8" t="s">
        <v>13</v>
      </c>
      <c r="E197" s="6" t="s">
        <v>595</v>
      </c>
      <c r="F197" s="6" t="s">
        <v>445</v>
      </c>
      <c r="G197" s="117" t="s">
        <v>469</v>
      </c>
      <c r="H197" s="118">
        <v>10.091</v>
      </c>
      <c r="I197" s="18"/>
      <c r="J197" s="111">
        <f t="shared" si="33"/>
        <v>10.091</v>
      </c>
      <c r="K197" s="112"/>
      <c r="L197" s="119">
        <f t="shared" si="34"/>
        <v>10.59555</v>
      </c>
      <c r="M197" s="119"/>
      <c r="N197" s="61">
        <f t="shared" si="35"/>
        <v>10.59555</v>
      </c>
    </row>
    <row r="198" spans="1:14" ht="13" thickBot="1">
      <c r="A198" s="38" t="s">
        <v>470</v>
      </c>
      <c r="B198" s="115" t="s">
        <v>471</v>
      </c>
      <c r="C198" s="116">
        <v>1228204</v>
      </c>
      <c r="D198" s="8" t="s">
        <v>13</v>
      </c>
      <c r="E198" s="6" t="s">
        <v>595</v>
      </c>
      <c r="F198" s="6" t="s">
        <v>445</v>
      </c>
      <c r="G198" s="117" t="s">
        <v>462</v>
      </c>
      <c r="H198" s="118">
        <v>15.631</v>
      </c>
      <c r="I198" s="18"/>
      <c r="J198" s="111">
        <f t="shared" si="33"/>
        <v>15.631</v>
      </c>
      <c r="K198" s="112"/>
      <c r="L198" s="119">
        <f t="shared" si="34"/>
        <v>16.41255</v>
      </c>
      <c r="M198" s="119"/>
      <c r="N198" s="61">
        <f t="shared" si="35"/>
        <v>16.41255</v>
      </c>
    </row>
    <row r="199" spans="1:14" ht="13" thickBot="1">
      <c r="A199" s="38" t="s">
        <v>472</v>
      </c>
      <c r="B199" s="115" t="s">
        <v>473</v>
      </c>
      <c r="C199" s="116">
        <v>1716060</v>
      </c>
      <c r="D199" s="8" t="s">
        <v>13</v>
      </c>
      <c r="E199" s="6" t="s">
        <v>595</v>
      </c>
      <c r="F199" s="6" t="s">
        <v>445</v>
      </c>
      <c r="G199" s="117" t="s">
        <v>462</v>
      </c>
      <c r="H199" s="118">
        <v>25.974</v>
      </c>
      <c r="I199" s="18"/>
      <c r="J199" s="111">
        <f t="shared" si="33"/>
        <v>25.974</v>
      </c>
      <c r="K199" s="112"/>
      <c r="L199" s="119">
        <f t="shared" si="34"/>
        <v>27.2727</v>
      </c>
      <c r="M199" s="119"/>
      <c r="N199" s="61">
        <f t="shared" si="35"/>
        <v>27.2727</v>
      </c>
    </row>
    <row r="200" spans="1:14" ht="13" thickBot="1">
      <c r="A200" s="38" t="s">
        <v>474</v>
      </c>
      <c r="B200" s="115" t="s">
        <v>475</v>
      </c>
      <c r="C200" s="116">
        <v>1227773</v>
      </c>
      <c r="D200" s="8" t="s">
        <v>13</v>
      </c>
      <c r="E200" s="6" t="s">
        <v>595</v>
      </c>
      <c r="F200" s="6" t="s">
        <v>445</v>
      </c>
      <c r="G200" s="117" t="s">
        <v>456</v>
      </c>
      <c r="H200" s="118">
        <v>17.275</v>
      </c>
      <c r="I200" s="18"/>
      <c r="J200" s="111">
        <f t="shared" si="33"/>
        <v>17.275</v>
      </c>
      <c r="K200" s="112"/>
      <c r="L200" s="119">
        <f t="shared" si="34"/>
        <v>18.138749999999998</v>
      </c>
      <c r="M200" s="119"/>
      <c r="N200" s="61">
        <f t="shared" si="35"/>
        <v>18.138749999999998</v>
      </c>
    </row>
    <row r="201" spans="1:14" ht="13" thickBot="1">
      <c r="A201" s="38" t="s">
        <v>476</v>
      </c>
      <c r="B201" s="115" t="s">
        <v>477</v>
      </c>
      <c r="C201" s="116">
        <v>1227780</v>
      </c>
      <c r="D201" s="8" t="s">
        <v>13</v>
      </c>
      <c r="E201" s="6" t="s">
        <v>595</v>
      </c>
      <c r="F201" s="6" t="s">
        <v>445</v>
      </c>
      <c r="G201" s="117" t="s">
        <v>478</v>
      </c>
      <c r="H201" s="118">
        <v>25.685</v>
      </c>
      <c r="I201" s="18"/>
      <c r="J201" s="111">
        <f t="shared" si="33"/>
        <v>25.685</v>
      </c>
      <c r="K201" s="112"/>
      <c r="L201" s="119">
        <f t="shared" si="34"/>
        <v>26.96925</v>
      </c>
      <c r="M201" s="119"/>
      <c r="N201" s="61">
        <f t="shared" si="35"/>
        <v>26.96925</v>
      </c>
    </row>
    <row r="202" spans="1:14" ht="13" thickBot="1">
      <c r="A202" s="38" t="s">
        <v>479</v>
      </c>
      <c r="B202" s="115" t="s">
        <v>480</v>
      </c>
      <c r="C202" s="116">
        <v>1716332</v>
      </c>
      <c r="D202" s="8" t="s">
        <v>13</v>
      </c>
      <c r="E202" s="6" t="s">
        <v>595</v>
      </c>
      <c r="F202" s="6" t="s">
        <v>445</v>
      </c>
      <c r="G202" s="117" t="s">
        <v>446</v>
      </c>
      <c r="H202" s="118">
        <v>79.783</v>
      </c>
      <c r="I202" s="18"/>
      <c r="J202" s="111">
        <f t="shared" si="33"/>
        <v>79.783</v>
      </c>
      <c r="K202" s="112"/>
      <c r="L202" s="119">
        <f t="shared" si="34"/>
        <v>83.77215000000001</v>
      </c>
      <c r="M202" s="119"/>
      <c r="N202" s="61">
        <f t="shared" si="35"/>
        <v>83.77215000000001</v>
      </c>
    </row>
    <row r="203" spans="1:14" ht="13" thickBot="1">
      <c r="A203" s="38" t="s">
        <v>481</v>
      </c>
      <c r="B203" s="115" t="s">
        <v>482</v>
      </c>
      <c r="C203" s="116">
        <v>1388256</v>
      </c>
      <c r="D203" s="8" t="s">
        <v>13</v>
      </c>
      <c r="E203" s="6" t="s">
        <v>595</v>
      </c>
      <c r="F203" s="6" t="s">
        <v>445</v>
      </c>
      <c r="G203" s="117" t="s">
        <v>483</v>
      </c>
      <c r="H203" s="118">
        <v>14.438</v>
      </c>
      <c r="I203" s="18"/>
      <c r="J203" s="111">
        <f t="shared" si="33"/>
        <v>14.438</v>
      </c>
      <c r="K203" s="112"/>
      <c r="L203" s="119">
        <f t="shared" si="34"/>
        <v>15.159900000000002</v>
      </c>
      <c r="M203" s="119"/>
      <c r="N203" s="61">
        <f t="shared" si="35"/>
        <v>15.159900000000002</v>
      </c>
    </row>
    <row r="204" spans="1:14" ht="13" thickBot="1">
      <c r="A204" s="38" t="s">
        <v>484</v>
      </c>
      <c r="B204" s="115" t="s">
        <v>485</v>
      </c>
      <c r="C204" s="116">
        <v>1716036</v>
      </c>
      <c r="D204" s="8" t="s">
        <v>13</v>
      </c>
      <c r="E204" s="6" t="s">
        <v>595</v>
      </c>
      <c r="F204" s="6" t="s">
        <v>445</v>
      </c>
      <c r="G204" s="117" t="s">
        <v>462</v>
      </c>
      <c r="H204" s="118">
        <v>22.056</v>
      </c>
      <c r="I204" s="18"/>
      <c r="J204" s="111">
        <f t="shared" si="33"/>
        <v>22.056</v>
      </c>
      <c r="K204" s="112"/>
      <c r="L204" s="119">
        <f t="shared" si="34"/>
        <v>23.158800000000003</v>
      </c>
      <c r="M204" s="119"/>
      <c r="N204" s="61">
        <f t="shared" si="35"/>
        <v>23.158800000000003</v>
      </c>
    </row>
    <row r="205" spans="1:14" ht="13" thickBot="1">
      <c r="A205" s="38" t="s">
        <v>486</v>
      </c>
      <c r="B205" s="115" t="s">
        <v>487</v>
      </c>
      <c r="C205" s="116">
        <v>1716043</v>
      </c>
      <c r="D205" s="8" t="s">
        <v>13</v>
      </c>
      <c r="E205" s="6" t="s">
        <v>595</v>
      </c>
      <c r="F205" s="6" t="s">
        <v>445</v>
      </c>
      <c r="G205" s="117" t="s">
        <v>478</v>
      </c>
      <c r="H205" s="118">
        <v>40.186</v>
      </c>
      <c r="I205" s="18"/>
      <c r="J205" s="111">
        <f t="shared" si="33"/>
        <v>40.186</v>
      </c>
      <c r="K205" s="112"/>
      <c r="L205" s="119">
        <f t="shared" si="34"/>
        <v>42.1953</v>
      </c>
      <c r="M205" s="119"/>
      <c r="N205" s="61">
        <f t="shared" si="35"/>
        <v>42.1953</v>
      </c>
    </row>
    <row r="206" spans="1:14" ht="13" thickBot="1">
      <c r="A206" s="38" t="s">
        <v>488</v>
      </c>
      <c r="B206" s="120" t="s">
        <v>489</v>
      </c>
      <c r="C206" s="121">
        <v>1537600</v>
      </c>
      <c r="D206" s="8" t="s">
        <v>13</v>
      </c>
      <c r="E206" s="6" t="s">
        <v>595</v>
      </c>
      <c r="F206" s="6" t="s">
        <v>445</v>
      </c>
      <c r="G206" s="117" t="s">
        <v>462</v>
      </c>
      <c r="H206" s="118">
        <v>35.335</v>
      </c>
      <c r="I206" s="18"/>
      <c r="J206" s="111">
        <f t="shared" si="33"/>
        <v>35.335</v>
      </c>
      <c r="K206" s="112"/>
      <c r="L206" s="119">
        <f t="shared" si="34"/>
        <v>37.10175</v>
      </c>
      <c r="M206" s="119"/>
      <c r="N206" s="61">
        <f t="shared" si="35"/>
        <v>37.10175</v>
      </c>
    </row>
    <row r="207" spans="1:14" ht="13" thickBot="1">
      <c r="A207" s="38" t="s">
        <v>490</v>
      </c>
      <c r="B207" s="115" t="s">
        <v>491</v>
      </c>
      <c r="C207" s="116">
        <v>1228200</v>
      </c>
      <c r="D207" s="8" t="s">
        <v>13</v>
      </c>
      <c r="E207" s="6" t="s">
        <v>595</v>
      </c>
      <c r="F207" s="6" t="s">
        <v>445</v>
      </c>
      <c r="G207" s="117" t="s">
        <v>456</v>
      </c>
      <c r="H207" s="118">
        <v>29.903</v>
      </c>
      <c r="I207" s="18"/>
      <c r="J207" s="111">
        <f t="shared" si="33"/>
        <v>29.903</v>
      </c>
      <c r="K207" s="112"/>
      <c r="L207" s="119">
        <f t="shared" si="34"/>
        <v>31.39815</v>
      </c>
      <c r="M207" s="119">
        <v>0</v>
      </c>
      <c r="N207" s="61">
        <f t="shared" si="35"/>
        <v>31.39815</v>
      </c>
    </row>
    <row r="208" spans="1:14" ht="13" thickBot="1">
      <c r="A208" s="38" t="s">
        <v>492</v>
      </c>
      <c r="B208" s="120" t="s">
        <v>493</v>
      </c>
      <c r="C208" s="121">
        <v>1228203</v>
      </c>
      <c r="D208" s="8" t="s">
        <v>13</v>
      </c>
      <c r="E208" s="6" t="s">
        <v>595</v>
      </c>
      <c r="F208" s="6" t="s">
        <v>445</v>
      </c>
      <c r="G208" s="117" t="s">
        <v>446</v>
      </c>
      <c r="H208" s="118">
        <v>71.127</v>
      </c>
      <c r="I208" s="18"/>
      <c r="J208" s="111">
        <f t="shared" si="33"/>
        <v>71.127</v>
      </c>
      <c r="K208" s="112"/>
      <c r="L208" s="119">
        <f t="shared" si="34"/>
        <v>74.68335</v>
      </c>
      <c r="M208" s="119"/>
      <c r="N208" s="61">
        <f t="shared" si="35"/>
        <v>74.68335</v>
      </c>
    </row>
    <row r="209" spans="1:14" ht="13" thickBot="1">
      <c r="A209" s="38" t="s">
        <v>494</v>
      </c>
      <c r="B209" s="115" t="s">
        <v>495</v>
      </c>
      <c r="C209" s="116">
        <v>1563783</v>
      </c>
      <c r="D209" s="8" t="s">
        <v>13</v>
      </c>
      <c r="E209" s="6" t="s">
        <v>595</v>
      </c>
      <c r="F209" s="6" t="s">
        <v>445</v>
      </c>
      <c r="G209" s="169" t="s">
        <v>596</v>
      </c>
      <c r="H209" s="118">
        <v>36.943</v>
      </c>
      <c r="I209" s="18"/>
      <c r="J209" s="111">
        <f t="shared" si="33"/>
        <v>36.943</v>
      </c>
      <c r="K209" s="112"/>
      <c r="L209" s="119">
        <f t="shared" si="34"/>
        <v>38.79015</v>
      </c>
      <c r="M209" s="119"/>
      <c r="N209" s="61">
        <f t="shared" si="35"/>
        <v>38.79015</v>
      </c>
    </row>
    <row r="210" spans="1:14" ht="13" thickBot="1">
      <c r="A210" s="38" t="s">
        <v>496</v>
      </c>
      <c r="B210" s="115" t="s">
        <v>497</v>
      </c>
      <c r="C210" s="116">
        <v>1537598</v>
      </c>
      <c r="D210" s="8" t="s">
        <v>13</v>
      </c>
      <c r="E210" s="6" t="s">
        <v>595</v>
      </c>
      <c r="F210" s="6" t="s">
        <v>445</v>
      </c>
      <c r="G210" s="117" t="s">
        <v>456</v>
      </c>
      <c r="H210" s="118">
        <v>27.535</v>
      </c>
      <c r="I210" s="18"/>
      <c r="J210" s="111">
        <f t="shared" si="33"/>
        <v>27.535</v>
      </c>
      <c r="K210" s="112"/>
      <c r="L210" s="119">
        <f t="shared" si="34"/>
        <v>28.91175</v>
      </c>
      <c r="M210" s="119"/>
      <c r="N210" s="61">
        <f t="shared" si="35"/>
        <v>28.91175</v>
      </c>
    </row>
    <row r="211" spans="1:14" ht="13" thickBot="1">
      <c r="A211" s="38" t="s">
        <v>498</v>
      </c>
      <c r="B211" s="115" t="s">
        <v>499</v>
      </c>
      <c r="C211" s="116">
        <v>1388216</v>
      </c>
      <c r="D211" s="8" t="s">
        <v>13</v>
      </c>
      <c r="E211" s="6" t="s">
        <v>595</v>
      </c>
      <c r="F211" s="6" t="s">
        <v>445</v>
      </c>
      <c r="G211" s="117" t="s">
        <v>456</v>
      </c>
      <c r="H211" s="118">
        <v>14.395</v>
      </c>
      <c r="I211" s="18"/>
      <c r="J211" s="111">
        <f t="shared" si="33"/>
        <v>14.395</v>
      </c>
      <c r="K211" s="112"/>
      <c r="L211" s="119">
        <f t="shared" si="34"/>
        <v>15.11475</v>
      </c>
      <c r="M211" s="119"/>
      <c r="N211" s="61">
        <f t="shared" si="35"/>
        <v>15.11475</v>
      </c>
    </row>
    <row r="212" spans="1:14" ht="13" thickBot="1">
      <c r="A212" s="38" t="s">
        <v>500</v>
      </c>
      <c r="B212" s="115" t="s">
        <v>501</v>
      </c>
      <c r="C212" s="116">
        <v>1388287</v>
      </c>
      <c r="D212" s="8" t="s">
        <v>13</v>
      </c>
      <c r="E212" s="6" t="s">
        <v>595</v>
      </c>
      <c r="F212" s="6" t="s">
        <v>445</v>
      </c>
      <c r="G212" s="117" t="s">
        <v>446</v>
      </c>
      <c r="H212" s="118">
        <v>49.382</v>
      </c>
      <c r="I212" s="20"/>
      <c r="J212" s="111">
        <f t="shared" si="33"/>
        <v>49.382</v>
      </c>
      <c r="K212" s="112"/>
      <c r="L212" s="119">
        <f t="shared" si="34"/>
        <v>51.8511</v>
      </c>
      <c r="M212" s="119"/>
      <c r="N212" s="61">
        <f t="shared" si="35"/>
        <v>51.8511</v>
      </c>
    </row>
    <row r="213" spans="1:14" ht="13" thickBot="1">
      <c r="A213" s="38" t="s">
        <v>502</v>
      </c>
      <c r="B213" s="120" t="s">
        <v>503</v>
      </c>
      <c r="C213" s="121">
        <v>1388291</v>
      </c>
      <c r="D213" s="8" t="s">
        <v>13</v>
      </c>
      <c r="E213" s="6" t="s">
        <v>595</v>
      </c>
      <c r="F213" s="6" t="s">
        <v>445</v>
      </c>
      <c r="G213" s="117" t="s">
        <v>446</v>
      </c>
      <c r="H213" s="118">
        <v>56.868</v>
      </c>
      <c r="I213" s="20"/>
      <c r="J213" s="111">
        <f t="shared" si="33"/>
        <v>56.868</v>
      </c>
      <c r="K213" s="112"/>
      <c r="L213" s="119">
        <f t="shared" si="34"/>
        <v>59.711400000000005</v>
      </c>
      <c r="M213" s="119"/>
      <c r="N213" s="61">
        <f t="shared" si="35"/>
        <v>59.711400000000005</v>
      </c>
    </row>
    <row r="214" spans="1:14" ht="13" thickBot="1">
      <c r="A214" s="38" t="s">
        <v>504</v>
      </c>
      <c r="B214" s="120" t="s">
        <v>505</v>
      </c>
      <c r="C214" s="121">
        <v>1537604</v>
      </c>
      <c r="D214" s="8" t="s">
        <v>13</v>
      </c>
      <c r="E214" s="6" t="s">
        <v>595</v>
      </c>
      <c r="F214" s="6" t="s">
        <v>445</v>
      </c>
      <c r="G214" s="117" t="s">
        <v>478</v>
      </c>
      <c r="H214" s="118">
        <v>19.477</v>
      </c>
      <c r="I214" s="20"/>
      <c r="J214" s="111">
        <f t="shared" si="33"/>
        <v>19.477</v>
      </c>
      <c r="K214" s="112"/>
      <c r="L214" s="119">
        <f t="shared" si="34"/>
        <v>20.450850000000003</v>
      </c>
      <c r="M214" s="119"/>
      <c r="N214" s="61">
        <f t="shared" si="35"/>
        <v>20.450850000000003</v>
      </c>
    </row>
    <row r="215" spans="1:14" ht="13" thickBot="1">
      <c r="A215" s="38" t="s">
        <v>506</v>
      </c>
      <c r="B215" s="120" t="s">
        <v>507</v>
      </c>
      <c r="C215" s="121">
        <v>1388268</v>
      </c>
      <c r="D215" s="8" t="s">
        <v>13</v>
      </c>
      <c r="E215" s="6" t="s">
        <v>595</v>
      </c>
      <c r="F215" s="6" t="s">
        <v>445</v>
      </c>
      <c r="G215" s="117" t="s">
        <v>456</v>
      </c>
      <c r="H215" s="118">
        <v>53.638</v>
      </c>
      <c r="I215" s="20"/>
      <c r="J215" s="111">
        <f t="shared" si="33"/>
        <v>53.638</v>
      </c>
      <c r="K215" s="112"/>
      <c r="L215" s="119">
        <f t="shared" si="34"/>
        <v>56.3199</v>
      </c>
      <c r="M215" s="119"/>
      <c r="N215" s="61">
        <f t="shared" si="35"/>
        <v>56.3199</v>
      </c>
    </row>
    <row r="216" spans="1:14" ht="13" thickBot="1">
      <c r="A216" s="38" t="s">
        <v>508</v>
      </c>
      <c r="B216" s="120" t="s">
        <v>509</v>
      </c>
      <c r="C216" s="121">
        <v>1388757</v>
      </c>
      <c r="D216" s="8" t="s">
        <v>13</v>
      </c>
      <c r="E216" s="6" t="s">
        <v>595</v>
      </c>
      <c r="F216" s="6" t="s">
        <v>445</v>
      </c>
      <c r="G216" s="117" t="s">
        <v>459</v>
      </c>
      <c r="H216" s="118">
        <v>2.585</v>
      </c>
      <c r="I216" s="20"/>
      <c r="J216" s="111">
        <f t="shared" si="33"/>
        <v>2.585</v>
      </c>
      <c r="K216" s="112"/>
      <c r="L216" s="119">
        <f t="shared" si="34"/>
        <v>2.7142500000000003</v>
      </c>
      <c r="M216" s="119"/>
      <c r="N216" s="61">
        <f t="shared" si="35"/>
        <v>2.7142500000000003</v>
      </c>
    </row>
    <row r="217" spans="1:14" ht="13" thickBot="1">
      <c r="A217" s="38" t="s">
        <v>510</v>
      </c>
      <c r="B217" s="115" t="s">
        <v>511</v>
      </c>
      <c r="C217" s="116">
        <v>1388773</v>
      </c>
      <c r="D217" s="8" t="s">
        <v>13</v>
      </c>
      <c r="E217" s="6" t="s">
        <v>595</v>
      </c>
      <c r="F217" s="6" t="s">
        <v>445</v>
      </c>
      <c r="G217" s="117" t="s">
        <v>451</v>
      </c>
      <c r="H217" s="118">
        <v>11.838</v>
      </c>
      <c r="I217" s="20"/>
      <c r="J217" s="111">
        <f t="shared" si="33"/>
        <v>11.838</v>
      </c>
      <c r="K217" s="112"/>
      <c r="L217" s="119">
        <f t="shared" si="34"/>
        <v>12.4299</v>
      </c>
      <c r="M217" s="119"/>
      <c r="N217" s="61">
        <f t="shared" si="35"/>
        <v>12.4299</v>
      </c>
    </row>
    <row r="218" spans="1:14" ht="13" thickBot="1">
      <c r="A218" s="38" t="s">
        <v>512</v>
      </c>
      <c r="B218" s="115" t="s">
        <v>513</v>
      </c>
      <c r="C218" s="116">
        <v>1537602</v>
      </c>
      <c r="D218" s="8" t="s">
        <v>13</v>
      </c>
      <c r="E218" s="6" t="s">
        <v>595</v>
      </c>
      <c r="F218" s="6" t="s">
        <v>445</v>
      </c>
      <c r="G218" s="117" t="s">
        <v>446</v>
      </c>
      <c r="H218" s="118">
        <v>45.407</v>
      </c>
      <c r="I218" s="20"/>
      <c r="J218" s="111">
        <f t="shared" si="33"/>
        <v>45.407</v>
      </c>
      <c r="K218" s="112"/>
      <c r="L218" s="119">
        <f t="shared" si="34"/>
        <v>47.67735</v>
      </c>
      <c r="M218" s="119"/>
      <c r="N218" s="61">
        <f t="shared" si="35"/>
        <v>47.67735</v>
      </c>
    </row>
    <row r="219" spans="1:14" ht="13" thickBot="1">
      <c r="A219" s="38" t="s">
        <v>514</v>
      </c>
      <c r="B219" s="115" t="s">
        <v>515</v>
      </c>
      <c r="C219" s="116">
        <v>1388277</v>
      </c>
      <c r="D219" s="8" t="s">
        <v>13</v>
      </c>
      <c r="E219" s="6" t="s">
        <v>595</v>
      </c>
      <c r="F219" s="6" t="s">
        <v>445</v>
      </c>
      <c r="G219" s="117" t="s">
        <v>462</v>
      </c>
      <c r="H219" s="118">
        <v>47.094</v>
      </c>
      <c r="I219" s="20"/>
      <c r="J219" s="111">
        <f t="shared" si="33"/>
        <v>47.094</v>
      </c>
      <c r="K219" s="112"/>
      <c r="L219" s="119">
        <f t="shared" si="34"/>
        <v>49.4487</v>
      </c>
      <c r="M219" s="119"/>
      <c r="N219" s="61">
        <f t="shared" si="35"/>
        <v>49.4487</v>
      </c>
    </row>
    <row r="220" spans="1:14" ht="13" thickBot="1">
      <c r="A220" s="38" t="s">
        <v>516</v>
      </c>
      <c r="B220" s="115" t="s">
        <v>517</v>
      </c>
      <c r="C220" s="116">
        <v>1228201</v>
      </c>
      <c r="D220" s="8" t="s">
        <v>13</v>
      </c>
      <c r="E220" s="6" t="s">
        <v>595</v>
      </c>
      <c r="F220" s="6" t="s">
        <v>445</v>
      </c>
      <c r="G220" s="117" t="s">
        <v>456</v>
      </c>
      <c r="H220" s="118">
        <v>33.855</v>
      </c>
      <c r="I220" s="20"/>
      <c r="J220" s="111">
        <f t="shared" si="33"/>
        <v>33.855</v>
      </c>
      <c r="K220" s="112"/>
      <c r="L220" s="119">
        <f t="shared" si="34"/>
        <v>35.54775</v>
      </c>
      <c r="M220" s="119"/>
      <c r="N220" s="61">
        <f t="shared" si="35"/>
        <v>35.54775</v>
      </c>
    </row>
    <row r="221" spans="1:14" ht="13" thickBot="1">
      <c r="A221" s="38" t="s">
        <v>518</v>
      </c>
      <c r="B221" s="115" t="s">
        <v>519</v>
      </c>
      <c r="C221" s="116">
        <v>1537601</v>
      </c>
      <c r="D221" s="8" t="s">
        <v>13</v>
      </c>
      <c r="E221" s="6" t="s">
        <v>595</v>
      </c>
      <c r="F221" s="6" t="s">
        <v>445</v>
      </c>
      <c r="G221" s="117" t="s">
        <v>446</v>
      </c>
      <c r="H221" s="118">
        <v>25.863</v>
      </c>
      <c r="I221" s="20"/>
      <c r="J221" s="111">
        <f t="shared" si="33"/>
        <v>25.863</v>
      </c>
      <c r="K221" s="112"/>
      <c r="L221" s="119">
        <f t="shared" si="34"/>
        <v>27.15615</v>
      </c>
      <c r="M221" s="119"/>
      <c r="N221" s="61">
        <f t="shared" si="35"/>
        <v>27.15615</v>
      </c>
    </row>
    <row r="222" spans="1:14" ht="13" thickBot="1">
      <c r="A222" s="38" t="s">
        <v>520</v>
      </c>
      <c r="B222" s="120" t="s">
        <v>521</v>
      </c>
      <c r="C222" s="121">
        <v>1388768</v>
      </c>
      <c r="D222" s="8" t="s">
        <v>13</v>
      </c>
      <c r="E222" s="6" t="s">
        <v>595</v>
      </c>
      <c r="F222" s="6" t="s">
        <v>445</v>
      </c>
      <c r="G222" s="117" t="s">
        <v>451</v>
      </c>
      <c r="H222" s="118">
        <v>10.058</v>
      </c>
      <c r="I222" s="20"/>
      <c r="J222" s="111">
        <f t="shared" si="33"/>
        <v>10.058</v>
      </c>
      <c r="K222" s="112"/>
      <c r="L222" s="119">
        <f t="shared" si="34"/>
        <v>10.5609</v>
      </c>
      <c r="M222" s="119"/>
      <c r="N222" s="61">
        <f t="shared" si="35"/>
        <v>10.5609</v>
      </c>
    </row>
    <row r="223" spans="1:14" ht="13" thickBot="1">
      <c r="A223" s="38" t="s">
        <v>522</v>
      </c>
      <c r="B223" s="115" t="s">
        <v>523</v>
      </c>
      <c r="C223" s="116">
        <v>1537595</v>
      </c>
      <c r="D223" s="8" t="s">
        <v>13</v>
      </c>
      <c r="E223" s="6" t="s">
        <v>595</v>
      </c>
      <c r="F223" s="6" t="s">
        <v>445</v>
      </c>
      <c r="G223" s="117" t="s">
        <v>456</v>
      </c>
      <c r="H223" s="118">
        <v>24.349</v>
      </c>
      <c r="I223" s="20"/>
      <c r="J223" s="111">
        <f t="shared" si="33"/>
        <v>24.349</v>
      </c>
      <c r="K223" s="112"/>
      <c r="L223" s="119">
        <f t="shared" si="34"/>
        <v>25.56645</v>
      </c>
      <c r="M223" s="119"/>
      <c r="N223" s="61">
        <f t="shared" si="35"/>
        <v>25.56645</v>
      </c>
    </row>
    <row r="224" spans="1:14" ht="13" thickBot="1">
      <c r="A224" s="38" t="s">
        <v>524</v>
      </c>
      <c r="B224" s="120" t="s">
        <v>525</v>
      </c>
      <c r="C224" s="121">
        <v>1537603</v>
      </c>
      <c r="D224" s="8" t="s">
        <v>13</v>
      </c>
      <c r="E224" s="6" t="s">
        <v>595</v>
      </c>
      <c r="F224" s="6" t="s">
        <v>445</v>
      </c>
      <c r="G224" s="117" t="s">
        <v>462</v>
      </c>
      <c r="H224" s="118">
        <v>53.422</v>
      </c>
      <c r="I224" s="20"/>
      <c r="J224" s="111">
        <f t="shared" si="33"/>
        <v>53.422</v>
      </c>
      <c r="K224" s="112"/>
      <c r="L224" s="119">
        <f t="shared" si="34"/>
        <v>56.0931</v>
      </c>
      <c r="M224" s="119"/>
      <c r="N224" s="61">
        <f t="shared" si="35"/>
        <v>56.0931</v>
      </c>
    </row>
    <row r="225" spans="1:14" ht="13" thickBot="1">
      <c r="A225" s="38" t="s">
        <v>526</v>
      </c>
      <c r="B225" s="115" t="s">
        <v>527</v>
      </c>
      <c r="C225" s="116">
        <v>1388245</v>
      </c>
      <c r="D225" s="8" t="s">
        <v>13</v>
      </c>
      <c r="E225" s="6" t="s">
        <v>595</v>
      </c>
      <c r="F225" s="6" t="s">
        <v>445</v>
      </c>
      <c r="G225" s="117" t="s">
        <v>451</v>
      </c>
      <c r="H225" s="118">
        <v>16.452</v>
      </c>
      <c r="I225" s="20"/>
      <c r="J225" s="111">
        <f t="shared" si="33"/>
        <v>16.452</v>
      </c>
      <c r="K225" s="112"/>
      <c r="L225" s="119">
        <f t="shared" si="34"/>
        <v>17.274600000000003</v>
      </c>
      <c r="M225" s="119"/>
      <c r="N225" s="61">
        <f t="shared" si="35"/>
        <v>17.274600000000003</v>
      </c>
    </row>
    <row r="226" spans="1:14" ht="13" thickBot="1">
      <c r="A226" s="38" t="s">
        <v>528</v>
      </c>
      <c r="B226" s="115" t="s">
        <v>529</v>
      </c>
      <c r="C226" s="116">
        <v>1228202</v>
      </c>
      <c r="D226" s="8" t="s">
        <v>13</v>
      </c>
      <c r="E226" s="6" t="s">
        <v>595</v>
      </c>
      <c r="F226" s="6" t="s">
        <v>445</v>
      </c>
      <c r="G226" s="117" t="s">
        <v>478</v>
      </c>
      <c r="H226" s="118">
        <v>34.162</v>
      </c>
      <c r="I226" s="20"/>
      <c r="J226" s="111">
        <f t="shared" si="33"/>
        <v>34.162</v>
      </c>
      <c r="K226" s="112"/>
      <c r="L226" s="119">
        <f t="shared" si="34"/>
        <v>35.8701</v>
      </c>
      <c r="M226" s="119"/>
      <c r="N226" s="61">
        <f t="shared" si="35"/>
        <v>35.8701</v>
      </c>
    </row>
    <row r="227" spans="1:14" ht="13" thickBot="1">
      <c r="A227" s="38" t="s">
        <v>530</v>
      </c>
      <c r="B227" s="115" t="s">
        <v>531</v>
      </c>
      <c r="C227" s="116">
        <v>1716316</v>
      </c>
      <c r="D227" s="8" t="s">
        <v>13</v>
      </c>
      <c r="E227" s="6" t="s">
        <v>595</v>
      </c>
      <c r="F227" s="6" t="s">
        <v>445</v>
      </c>
      <c r="G227" s="117" t="s">
        <v>456</v>
      </c>
      <c r="H227" s="118">
        <v>26.575</v>
      </c>
      <c r="I227" s="20"/>
      <c r="J227" s="111">
        <f t="shared" si="33"/>
        <v>26.575</v>
      </c>
      <c r="K227" s="112"/>
      <c r="L227" s="119">
        <f t="shared" si="34"/>
        <v>27.90375</v>
      </c>
      <c r="M227" s="119"/>
      <c r="N227" s="61">
        <f t="shared" si="35"/>
        <v>27.90375</v>
      </c>
    </row>
    <row r="228" spans="1:14" ht="13" thickBot="1">
      <c r="A228" s="38" t="s">
        <v>532</v>
      </c>
      <c r="B228" s="115" t="s">
        <v>533</v>
      </c>
      <c r="C228" s="116">
        <v>1388763</v>
      </c>
      <c r="D228" s="8" t="s">
        <v>13</v>
      </c>
      <c r="E228" s="6" t="s">
        <v>595</v>
      </c>
      <c r="F228" s="6" t="s">
        <v>445</v>
      </c>
      <c r="G228" s="169" t="s">
        <v>483</v>
      </c>
      <c r="H228" s="118">
        <v>43.977</v>
      </c>
      <c r="I228" s="20"/>
      <c r="J228" s="111">
        <f t="shared" si="33"/>
        <v>43.977</v>
      </c>
      <c r="K228" s="112"/>
      <c r="L228" s="119">
        <f t="shared" si="34"/>
        <v>46.17585</v>
      </c>
      <c r="M228" s="119"/>
      <c r="N228" s="61">
        <f t="shared" si="35"/>
        <v>46.17585</v>
      </c>
    </row>
    <row r="229" spans="1:14" ht="13" thickBot="1">
      <c r="A229" s="38" t="s">
        <v>534</v>
      </c>
      <c r="B229" s="115" t="s">
        <v>535</v>
      </c>
      <c r="C229" s="116">
        <v>1537597</v>
      </c>
      <c r="D229" s="8" t="s">
        <v>13</v>
      </c>
      <c r="E229" s="6" t="s">
        <v>595</v>
      </c>
      <c r="F229" s="6" t="s">
        <v>445</v>
      </c>
      <c r="G229" s="117" t="s">
        <v>462</v>
      </c>
      <c r="H229" s="118">
        <v>44.873</v>
      </c>
      <c r="I229" s="20"/>
      <c r="J229" s="111">
        <f t="shared" si="33"/>
        <v>44.873</v>
      </c>
      <c r="K229" s="112"/>
      <c r="L229" s="119">
        <f t="shared" si="34"/>
        <v>47.11665</v>
      </c>
      <c r="M229" s="119"/>
      <c r="N229" s="61">
        <f t="shared" si="35"/>
        <v>47.11665</v>
      </c>
    </row>
    <row r="230" spans="1:14" ht="13" thickBot="1">
      <c r="A230" s="38" t="s">
        <v>536</v>
      </c>
      <c r="B230" s="115" t="s">
        <v>130</v>
      </c>
      <c r="C230" s="116">
        <v>1571133</v>
      </c>
      <c r="D230" s="8" t="s">
        <v>13</v>
      </c>
      <c r="E230" s="6" t="s">
        <v>595</v>
      </c>
      <c r="F230" s="6" t="s">
        <v>445</v>
      </c>
      <c r="G230" s="117" t="s">
        <v>446</v>
      </c>
      <c r="H230" s="118">
        <v>54.57</v>
      </c>
      <c r="I230" s="20"/>
      <c r="J230" s="111">
        <f t="shared" si="33"/>
        <v>54.57</v>
      </c>
      <c r="K230" s="112"/>
      <c r="L230" s="119">
        <f t="shared" si="34"/>
        <v>57.298500000000004</v>
      </c>
      <c r="M230" s="119"/>
      <c r="N230" s="61">
        <f t="shared" si="35"/>
        <v>57.298500000000004</v>
      </c>
    </row>
    <row r="231" spans="1:14" ht="13" thickBot="1">
      <c r="A231" s="38" t="s">
        <v>537</v>
      </c>
      <c r="B231" s="115" t="s">
        <v>538</v>
      </c>
      <c r="C231" s="116">
        <v>1716303</v>
      </c>
      <c r="D231" s="8" t="s">
        <v>13</v>
      </c>
      <c r="E231" s="6" t="s">
        <v>595</v>
      </c>
      <c r="F231" s="6" t="s">
        <v>445</v>
      </c>
      <c r="G231" s="117" t="s">
        <v>451</v>
      </c>
      <c r="H231" s="118">
        <v>24.202</v>
      </c>
      <c r="I231" s="20"/>
      <c r="J231" s="111">
        <f t="shared" si="33"/>
        <v>24.202</v>
      </c>
      <c r="K231" s="112"/>
      <c r="L231" s="119">
        <f t="shared" si="34"/>
        <v>25.412100000000002</v>
      </c>
      <c r="M231" s="119"/>
      <c r="N231" s="61">
        <f t="shared" si="35"/>
        <v>25.412100000000002</v>
      </c>
    </row>
    <row r="232" spans="1:14" ht="13" thickBot="1">
      <c r="A232" s="38" t="s">
        <v>539</v>
      </c>
      <c r="B232" s="115" t="s">
        <v>540</v>
      </c>
      <c r="C232" s="116">
        <v>1716084</v>
      </c>
      <c r="D232" s="8" t="s">
        <v>13</v>
      </c>
      <c r="E232" s="6" t="s">
        <v>595</v>
      </c>
      <c r="F232" s="6" t="s">
        <v>445</v>
      </c>
      <c r="G232" s="117" t="s">
        <v>446</v>
      </c>
      <c r="H232" s="118">
        <v>68.877</v>
      </c>
      <c r="I232" s="20"/>
      <c r="J232" s="111">
        <f t="shared" si="33"/>
        <v>68.877</v>
      </c>
      <c r="K232" s="112"/>
      <c r="L232" s="119">
        <f t="shared" si="34"/>
        <v>72.32085</v>
      </c>
      <c r="M232" s="119"/>
      <c r="N232" s="61">
        <f t="shared" si="35"/>
        <v>72.32085</v>
      </c>
    </row>
    <row r="233" spans="1:14" ht="13" thickBot="1">
      <c r="A233" s="38" t="s">
        <v>541</v>
      </c>
      <c r="B233" s="115" t="s">
        <v>542</v>
      </c>
      <c r="C233" s="116">
        <v>1537599</v>
      </c>
      <c r="D233" s="8" t="s">
        <v>13</v>
      </c>
      <c r="E233" s="6" t="s">
        <v>595</v>
      </c>
      <c r="F233" s="6" t="s">
        <v>445</v>
      </c>
      <c r="G233" s="117" t="s">
        <v>451</v>
      </c>
      <c r="H233" s="118">
        <v>11.75</v>
      </c>
      <c r="I233" s="20"/>
      <c r="J233" s="111">
        <f t="shared" si="33"/>
        <v>11.75</v>
      </c>
      <c r="K233" s="112"/>
      <c r="L233" s="119">
        <f t="shared" si="34"/>
        <v>12.3375</v>
      </c>
      <c r="M233" s="119"/>
      <c r="N233" s="61">
        <f t="shared" si="35"/>
        <v>12.3375</v>
      </c>
    </row>
    <row r="234" spans="1:17" ht="13.5" thickBot="1">
      <c r="A234" s="38" t="s">
        <v>555</v>
      </c>
      <c r="B234" s="170" t="s">
        <v>615</v>
      </c>
      <c r="C234" s="116"/>
      <c r="D234" s="8" t="s">
        <v>13</v>
      </c>
      <c r="E234" s="6" t="s">
        <v>595</v>
      </c>
      <c r="F234" s="6" t="s">
        <v>445</v>
      </c>
      <c r="G234" s="117" t="s">
        <v>451</v>
      </c>
      <c r="H234" s="118">
        <v>16.22</v>
      </c>
      <c r="I234" s="20"/>
      <c r="J234" s="111">
        <f t="shared" si="33"/>
        <v>16.22</v>
      </c>
      <c r="K234" s="112"/>
      <c r="L234" s="119">
        <f t="shared" si="34"/>
        <v>17.031</v>
      </c>
      <c r="M234" s="119"/>
      <c r="N234" s="61">
        <f>SUM(L234:M234)</f>
        <v>17.031</v>
      </c>
      <c r="O234" s="171" t="s">
        <v>597</v>
      </c>
      <c r="P234" s="171"/>
      <c r="Q234" s="171" t="s">
        <v>598</v>
      </c>
    </row>
    <row r="235" spans="1:14" ht="13" thickBot="1">
      <c r="A235" s="38" t="s">
        <v>616</v>
      </c>
      <c r="B235" s="194" t="s">
        <v>617</v>
      </c>
      <c r="C235" s="116"/>
      <c r="D235" s="8" t="s">
        <v>13</v>
      </c>
      <c r="E235" s="6" t="s">
        <v>595</v>
      </c>
      <c r="F235" s="6" t="s">
        <v>445</v>
      </c>
      <c r="G235" s="117" t="s">
        <v>451</v>
      </c>
      <c r="H235" s="118">
        <v>2.271</v>
      </c>
      <c r="I235" s="20"/>
      <c r="J235" s="111">
        <f t="shared" si="33"/>
        <v>2.271</v>
      </c>
      <c r="K235" s="112"/>
      <c r="L235" s="119">
        <v>10</v>
      </c>
      <c r="M235" s="119"/>
      <c r="N235" s="61">
        <f>SUM(L235:M235)</f>
        <v>10</v>
      </c>
    </row>
    <row r="236" spans="1:14" ht="13" thickBot="1">
      <c r="A236" s="38" t="s">
        <v>618</v>
      </c>
      <c r="B236" s="170" t="s">
        <v>619</v>
      </c>
      <c r="C236" s="116"/>
      <c r="D236" s="8" t="s">
        <v>13</v>
      </c>
      <c r="E236" s="6" t="s">
        <v>595</v>
      </c>
      <c r="F236" s="6" t="s">
        <v>445</v>
      </c>
      <c r="G236" s="117" t="s">
        <v>483</v>
      </c>
      <c r="H236" s="118">
        <v>3.364</v>
      </c>
      <c r="I236" s="20"/>
      <c r="J236" s="111">
        <f t="shared" si="33"/>
        <v>3.364</v>
      </c>
      <c r="K236" s="112"/>
      <c r="L236" s="119">
        <v>13</v>
      </c>
      <c r="M236" s="119"/>
      <c r="N236" s="61">
        <f>SUM(L236:M236)</f>
        <v>13</v>
      </c>
    </row>
    <row r="237" spans="1:17" ht="13.5" thickBot="1">
      <c r="A237" s="38" t="s">
        <v>543</v>
      </c>
      <c r="B237" s="39" t="s">
        <v>544</v>
      </c>
      <c r="C237" s="121">
        <v>1716310</v>
      </c>
      <c r="D237" s="8" t="s">
        <v>13</v>
      </c>
      <c r="E237" s="6" t="s">
        <v>595</v>
      </c>
      <c r="F237" s="6" t="s">
        <v>40</v>
      </c>
      <c r="G237" s="122" t="s">
        <v>545</v>
      </c>
      <c r="H237" s="118">
        <v>4.072</v>
      </c>
      <c r="I237" s="20"/>
      <c r="J237" s="111">
        <f t="shared" si="33"/>
        <v>4.072</v>
      </c>
      <c r="K237" s="112"/>
      <c r="L237" s="62">
        <f t="shared" si="34"/>
        <v>4.2756</v>
      </c>
      <c r="M237" s="62"/>
      <c r="N237" s="61">
        <f t="shared" si="35"/>
        <v>4.2756</v>
      </c>
      <c r="O237" s="171" t="s">
        <v>599</v>
      </c>
      <c r="P237" s="171"/>
      <c r="Q237" s="171" t="s">
        <v>600</v>
      </c>
    </row>
    <row r="238" spans="1:14" ht="13" thickBot="1">
      <c r="A238" s="38" t="s">
        <v>546</v>
      </c>
      <c r="B238" s="39" t="s">
        <v>547</v>
      </c>
      <c r="C238" s="121">
        <v>1228199</v>
      </c>
      <c r="D238" s="8" t="s">
        <v>13</v>
      </c>
      <c r="E238" s="6" t="s">
        <v>595</v>
      </c>
      <c r="F238" s="6" t="s">
        <v>40</v>
      </c>
      <c r="G238" s="122" t="s">
        <v>545</v>
      </c>
      <c r="H238" s="123">
        <v>1.73</v>
      </c>
      <c r="I238" s="20"/>
      <c r="J238" s="111">
        <f t="shared" si="33"/>
        <v>1.73</v>
      </c>
      <c r="K238" s="124"/>
      <c r="L238" s="62">
        <f t="shared" si="34"/>
        <v>1.8165</v>
      </c>
      <c r="M238" s="62"/>
      <c r="N238" s="61">
        <f t="shared" si="35"/>
        <v>1.8165</v>
      </c>
    </row>
    <row r="239" spans="1:14" ht="13" thickBot="1">
      <c r="A239" s="38" t="s">
        <v>554</v>
      </c>
      <c r="B239" s="172" t="s">
        <v>600</v>
      </c>
      <c r="C239" s="125"/>
      <c r="D239" s="8" t="s">
        <v>13</v>
      </c>
      <c r="E239" s="6" t="s">
        <v>595</v>
      </c>
      <c r="F239" s="6" t="s">
        <v>40</v>
      </c>
      <c r="G239" s="126" t="s">
        <v>360</v>
      </c>
      <c r="H239" s="127">
        <v>3.476</v>
      </c>
      <c r="I239" s="128"/>
      <c r="J239" s="111">
        <f t="shared" si="33"/>
        <v>3.476</v>
      </c>
      <c r="K239" s="129"/>
      <c r="L239" s="62">
        <f t="shared" si="34"/>
        <v>3.6498</v>
      </c>
      <c r="M239" s="62"/>
      <c r="N239" s="61">
        <f>SUM(L239:M239)</f>
        <v>3.6498</v>
      </c>
    </row>
    <row r="240" spans="1:14" ht="13" thickBot="1">
      <c r="A240" s="38" t="s">
        <v>548</v>
      </c>
      <c r="B240" s="39" t="s">
        <v>549</v>
      </c>
      <c r="C240" s="121">
        <v>1228198</v>
      </c>
      <c r="D240" s="8" t="s">
        <v>13</v>
      </c>
      <c r="E240" s="6" t="s">
        <v>595</v>
      </c>
      <c r="F240" s="6" t="s">
        <v>38</v>
      </c>
      <c r="G240" s="122" t="s">
        <v>462</v>
      </c>
      <c r="H240" s="130">
        <v>13.45</v>
      </c>
      <c r="I240" s="128">
        <v>7.552</v>
      </c>
      <c r="J240" s="111">
        <f t="shared" si="33"/>
        <v>21.002</v>
      </c>
      <c r="K240" s="129"/>
      <c r="L240" s="60">
        <f t="shared" si="34"/>
        <v>14.1225</v>
      </c>
      <c r="M240" s="60">
        <f>I240*1.05</f>
        <v>7.9296</v>
      </c>
      <c r="N240" s="61">
        <f t="shared" si="35"/>
        <v>22.0521</v>
      </c>
    </row>
    <row r="241" spans="1:14" ht="13" thickBot="1">
      <c r="A241" s="38" t="s">
        <v>550</v>
      </c>
      <c r="B241" s="39" t="s">
        <v>551</v>
      </c>
      <c r="C241" s="121">
        <v>1388782</v>
      </c>
      <c r="D241" s="8" t="s">
        <v>13</v>
      </c>
      <c r="E241" s="6" t="s">
        <v>595</v>
      </c>
      <c r="F241" s="6" t="s">
        <v>38</v>
      </c>
      <c r="G241" s="122" t="s">
        <v>462</v>
      </c>
      <c r="H241" s="130">
        <v>18.42</v>
      </c>
      <c r="I241" s="128">
        <v>7.634</v>
      </c>
      <c r="J241" s="111">
        <f t="shared" si="33"/>
        <v>26.054000000000002</v>
      </c>
      <c r="K241" s="129"/>
      <c r="L241" s="60">
        <f t="shared" si="34"/>
        <v>19.341</v>
      </c>
      <c r="M241" s="60">
        <f>I241*1.05</f>
        <v>8.0157</v>
      </c>
      <c r="N241" s="61">
        <f t="shared" si="35"/>
        <v>27.356700000000004</v>
      </c>
    </row>
    <row r="242" spans="1:14" ht="12.75">
      <c r="A242" s="139" t="s">
        <v>552</v>
      </c>
      <c r="B242" s="140" t="s">
        <v>553</v>
      </c>
      <c r="C242" s="141">
        <v>1228195</v>
      </c>
      <c r="D242" s="8" t="s">
        <v>13</v>
      </c>
      <c r="E242" s="6" t="s">
        <v>595</v>
      </c>
      <c r="F242" s="133" t="s">
        <v>40</v>
      </c>
      <c r="G242" s="173" t="s">
        <v>545</v>
      </c>
      <c r="H242" s="134">
        <v>0.018</v>
      </c>
      <c r="I242" s="135"/>
      <c r="J242" s="136">
        <f t="shared" si="33"/>
        <v>0.018</v>
      </c>
      <c r="K242" s="129"/>
      <c r="L242" s="137">
        <f t="shared" si="34"/>
        <v>0.0189</v>
      </c>
      <c r="M242" s="137"/>
      <c r="N242" s="138">
        <f t="shared" si="35"/>
        <v>0.0189</v>
      </c>
    </row>
    <row r="243" spans="1:14" ht="12.75">
      <c r="A243" s="131"/>
      <c r="B243" s="131"/>
      <c r="C243" s="131">
        <v>54</v>
      </c>
      <c r="D243" s="131"/>
      <c r="E243" s="131"/>
      <c r="F243" s="131"/>
      <c r="G243" s="131"/>
      <c r="H243" s="132">
        <f>SUM(H188:H242)</f>
        <v>1536.3980000000001</v>
      </c>
      <c r="I243" s="132">
        <f>SUM(I188:I242)</f>
        <v>15.186</v>
      </c>
      <c r="J243" s="132">
        <f>SUM(H243:I243)</f>
        <v>1551.584</v>
      </c>
      <c r="K243" s="131"/>
      <c r="L243" s="132">
        <f>SUM(L188:L242)</f>
        <v>1630.3011499999998</v>
      </c>
      <c r="M243" s="132">
        <f>SUM(M188:M242)</f>
        <v>15.9453</v>
      </c>
      <c r="N243" s="132">
        <f>SUM(L243:M243)</f>
        <v>1646.2464499999999</v>
      </c>
    </row>
    <row r="244" spans="1:14" ht="13.5" thickBot="1">
      <c r="A244" s="214" t="s">
        <v>561</v>
      </c>
      <c r="B244" s="215"/>
      <c r="C244" s="215"/>
      <c r="J244" s="143"/>
      <c r="L244" s="34"/>
      <c r="M244" s="34"/>
      <c r="N244" s="34"/>
    </row>
    <row r="245" spans="1:14" ht="29.5" customHeight="1" thickBot="1">
      <c r="A245" s="44" t="s">
        <v>0</v>
      </c>
      <c r="B245" s="45" t="s">
        <v>1</v>
      </c>
      <c r="C245" s="46" t="s">
        <v>2</v>
      </c>
      <c r="D245" s="45" t="s">
        <v>3</v>
      </c>
      <c r="E245" s="46" t="s">
        <v>4</v>
      </c>
      <c r="F245" s="45" t="s">
        <v>5</v>
      </c>
      <c r="G245" s="46" t="s">
        <v>6</v>
      </c>
      <c r="H245" s="165" t="s">
        <v>593</v>
      </c>
      <c r="I245" s="166"/>
      <c r="J245" s="47"/>
      <c r="K245" s="46"/>
      <c r="L245" s="167" t="s">
        <v>10</v>
      </c>
      <c r="M245" s="168"/>
      <c r="N245" s="48"/>
    </row>
    <row r="246" spans="1:14" ht="13.5" thickBot="1" thickTop="1">
      <c r="A246" s="144"/>
      <c r="B246" s="144"/>
      <c r="C246" s="144"/>
      <c r="D246" s="144"/>
      <c r="E246" s="144"/>
      <c r="F246" s="144"/>
      <c r="G246" s="144"/>
      <c r="H246" s="51" t="s">
        <v>7</v>
      </c>
      <c r="I246" s="52" t="s">
        <v>8</v>
      </c>
      <c r="J246" s="53" t="s">
        <v>9</v>
      </c>
      <c r="K246" s="54"/>
      <c r="L246" s="55" t="s">
        <v>7</v>
      </c>
      <c r="M246" s="55" t="s">
        <v>8</v>
      </c>
      <c r="N246" s="56" t="s">
        <v>9</v>
      </c>
    </row>
    <row r="247" spans="1:14" ht="13" thickBot="1">
      <c r="A247" s="145" t="s">
        <v>556</v>
      </c>
      <c r="B247" s="145" t="s">
        <v>557</v>
      </c>
      <c r="C247" s="82" t="s">
        <v>558</v>
      </c>
      <c r="D247" s="83" t="s">
        <v>13</v>
      </c>
      <c r="E247" s="82" t="s">
        <v>594</v>
      </c>
      <c r="F247" s="82" t="s">
        <v>565</v>
      </c>
      <c r="G247" s="82" t="s">
        <v>559</v>
      </c>
      <c r="H247" s="90">
        <v>77.037</v>
      </c>
      <c r="I247" s="91">
        <v>287.128</v>
      </c>
      <c r="J247" s="92">
        <v>364.165</v>
      </c>
      <c r="K247" s="87"/>
      <c r="L247" s="177">
        <v>78</v>
      </c>
      <c r="M247" s="177">
        <v>288</v>
      </c>
      <c r="N247" s="142">
        <v>366</v>
      </c>
    </row>
    <row r="248" spans="12:14" ht="13" thickTop="1">
      <c r="L248" s="4"/>
      <c r="M248" s="4"/>
      <c r="N248" s="4"/>
    </row>
    <row r="250" ht="13" thickBot="1"/>
    <row r="251" spans="10:14" ht="13" thickTop="1">
      <c r="J251" s="228" t="s">
        <v>562</v>
      </c>
      <c r="K251" s="229"/>
      <c r="L251" s="229"/>
      <c r="M251" s="229"/>
      <c r="N251" s="230"/>
    </row>
    <row r="252" spans="10:14" ht="13" thickBot="1">
      <c r="J252" s="231" t="s">
        <v>571</v>
      </c>
      <c r="K252" s="232"/>
      <c r="L252" s="233"/>
      <c r="M252" s="146" t="s">
        <v>7</v>
      </c>
      <c r="N252" s="147" t="s">
        <v>8</v>
      </c>
    </row>
    <row r="253" spans="10:14" ht="13" thickTop="1">
      <c r="J253" s="234" t="s">
        <v>563</v>
      </c>
      <c r="K253" s="235"/>
      <c r="L253" s="235"/>
      <c r="M253" s="148">
        <f>SUM(L10:L15,L16:L33,L36:L46,L47:L50,L52:L58,L60:L113,L115:L118,L120,L123,L125,L127:L128,L130,L141,L143:L145,L152:L153,L159,L161:L162,L167,L173:L174,L181,L237,L238,L239,L242)</f>
        <v>772.8721000000003</v>
      </c>
      <c r="N253" s="149"/>
    </row>
    <row r="254" spans="10:14" ht="12.75">
      <c r="J254" s="236" t="s">
        <v>564</v>
      </c>
      <c r="K254" s="237"/>
      <c r="L254" s="237"/>
      <c r="M254" s="150">
        <f>SUM(L9,L51,L119,L121,L124,L126,L129,L132,L140,L142,L151,L160,L180,L182,L240:L241)</f>
        <v>338.4015</v>
      </c>
      <c r="N254" s="151">
        <f>SUM(M9,M51,M119,M121,M124,M126,M126,M129,M132,M137:M140,M142,M151,M160,M180,M182,M240,M241)</f>
        <v>127.30029999999998</v>
      </c>
    </row>
    <row r="255" spans="10:14" ht="12.75">
      <c r="J255" s="238" t="s">
        <v>565</v>
      </c>
      <c r="K255" s="239"/>
      <c r="L255" s="239"/>
      <c r="M255" s="152">
        <f>SUM(L34:L35,L59,L122,L247)</f>
        <v>105.349</v>
      </c>
      <c r="N255" s="153">
        <f>SUM(M34:M35,M59,M122,M247)</f>
        <v>476.58</v>
      </c>
    </row>
    <row r="256" spans="10:14" ht="13" thickBot="1">
      <c r="J256" s="247" t="s">
        <v>566</v>
      </c>
      <c r="K256" s="248"/>
      <c r="L256" s="248"/>
      <c r="M256" s="154">
        <f>SUM(L188:L236)</f>
        <v>1587.0768500000001</v>
      </c>
      <c r="N256" s="155"/>
    </row>
    <row r="257" spans="10:14" ht="13" thickTop="1">
      <c r="J257" s="249" t="s">
        <v>570</v>
      </c>
      <c r="K257" s="250"/>
      <c r="L257" s="251"/>
      <c r="M257" s="156">
        <f>SUM(M253,M254,M255,M256)</f>
        <v>2803.69945</v>
      </c>
      <c r="N257" s="157">
        <f>SUM(N253:N256)</f>
        <v>603.8802999999999</v>
      </c>
    </row>
    <row r="258" spans="10:14" ht="13">
      <c r="J258" s="252" t="s">
        <v>567</v>
      </c>
      <c r="K258" s="253"/>
      <c r="L258" s="253"/>
      <c r="M258" s="254">
        <f>SUM(M257,N257)</f>
        <v>3407.57975</v>
      </c>
      <c r="N258" s="255"/>
    </row>
    <row r="259" spans="10:14" ht="12.75">
      <c r="J259" s="244" t="s">
        <v>572</v>
      </c>
      <c r="K259" s="245"/>
      <c r="L259" s="246"/>
      <c r="M259" s="162">
        <f>SUM(L114,131)</f>
        <v>253.86599999999999</v>
      </c>
      <c r="N259" s="163">
        <f>SUM(M114,M131)</f>
        <v>249.385</v>
      </c>
    </row>
    <row r="260" spans="10:14" ht="13">
      <c r="J260" s="252" t="s">
        <v>568</v>
      </c>
      <c r="K260" s="253"/>
      <c r="L260" s="253"/>
      <c r="M260" s="254">
        <f>SUM(M259:N259)</f>
        <v>503.251</v>
      </c>
      <c r="N260" s="255"/>
    </row>
    <row r="261" spans="10:14" ht="13.5" thickBot="1">
      <c r="J261" s="240" t="s">
        <v>569</v>
      </c>
      <c r="K261" s="241"/>
      <c r="L261" s="241"/>
      <c r="M261" s="242">
        <f>SUM(M258,M260)</f>
        <v>3910.83075</v>
      </c>
      <c r="N261" s="243"/>
    </row>
    <row r="262" ht="13" thickTop="1"/>
    <row r="264" spans="13:14" ht="12.75">
      <c r="M264" s="143">
        <f>SUM(L131,L146,L154,L163,L168,L175,L183,L242,L247)</f>
        <v>580.1018999999999</v>
      </c>
      <c r="N264" s="143">
        <f>SUM(M131,M146,M154,M163,M168,M175,M183,M242,M247)</f>
        <v>342.532</v>
      </c>
    </row>
    <row r="265" ht="12.75">
      <c r="N265" s="143">
        <f>SUM(M264:N264)</f>
        <v>922.6338999999998</v>
      </c>
    </row>
  </sheetData>
  <mergeCells count="50">
    <mergeCell ref="J261:L261"/>
    <mergeCell ref="M261:N261"/>
    <mergeCell ref="J259:L259"/>
    <mergeCell ref="J256:L256"/>
    <mergeCell ref="J257:L257"/>
    <mergeCell ref="J258:L258"/>
    <mergeCell ref="M258:N258"/>
    <mergeCell ref="J260:L260"/>
    <mergeCell ref="M260:N260"/>
    <mergeCell ref="J251:N251"/>
    <mergeCell ref="J252:L252"/>
    <mergeCell ref="J253:L253"/>
    <mergeCell ref="J254:L254"/>
    <mergeCell ref="J255:L255"/>
    <mergeCell ref="H186:I186"/>
    <mergeCell ref="L186:M186"/>
    <mergeCell ref="A187:B187"/>
    <mergeCell ref="A244:C244"/>
    <mergeCell ref="H178:I178"/>
    <mergeCell ref="L178:M178"/>
    <mergeCell ref="A177:D177"/>
    <mergeCell ref="A185:C185"/>
    <mergeCell ref="H165:I165"/>
    <mergeCell ref="L165:M165"/>
    <mergeCell ref="A164:G164"/>
    <mergeCell ref="A170:C170"/>
    <mergeCell ref="H171:I171"/>
    <mergeCell ref="L171:M171"/>
    <mergeCell ref="H157:I157"/>
    <mergeCell ref="L157:M157"/>
    <mergeCell ref="A156:I156"/>
    <mergeCell ref="A134:E134"/>
    <mergeCell ref="H149:I149"/>
    <mergeCell ref="L149:M149"/>
    <mergeCell ref="A148:H148"/>
    <mergeCell ref="A1:K1"/>
    <mergeCell ref="K6:K7"/>
    <mergeCell ref="H135:I135"/>
    <mergeCell ref="L135:M135"/>
    <mergeCell ref="L6:N6"/>
    <mergeCell ref="G6:G7"/>
    <mergeCell ref="H6:J6"/>
    <mergeCell ref="A2:G2"/>
    <mergeCell ref="A6:A7"/>
    <mergeCell ref="B6:B7"/>
    <mergeCell ref="C6:C7"/>
    <mergeCell ref="D6:D7"/>
    <mergeCell ref="E6:E7"/>
    <mergeCell ref="F6:F7"/>
    <mergeCell ref="A3:G3"/>
  </mergeCells>
  <dataValidations count="2">
    <dataValidation type="textLength" operator="equal" allowBlank="1" showInputMessage="1" showErrorMessage="1" errorTitle="EAN 18" sqref="A123:C123 C188:C238 B240:C242 A188:A242 B188:B233 B237:B238">
      <formula1>18</formula1>
    </dataValidation>
    <dataValidation operator="equal" allowBlank="1" showInputMessage="1" showErrorMessage="1" errorTitle="EAN 18" sqref="B234:B236 B239"/>
  </dataValidations>
  <printOptions/>
  <pageMargins left="0.787401575" right="0.787401575" top="0.984251969" bottom="0.984251969" header="0.4921259845" footer="0.4921259845"/>
  <pageSetup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MěÚ Aš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osmdj</dc:creator>
  <cp:keywords/>
  <dc:description/>
  <cp:lastModifiedBy>kucerova</cp:lastModifiedBy>
  <cp:lastPrinted>2016-08-10T05:32:35Z</cp:lastPrinted>
  <dcterms:created xsi:type="dcterms:W3CDTF">2010-06-30T05:12:55Z</dcterms:created>
  <dcterms:modified xsi:type="dcterms:W3CDTF">2019-07-17T10:59:21Z</dcterms:modified>
  <cp:category/>
  <cp:version/>
  <cp:contentType/>
  <cp:contentStatus/>
</cp:coreProperties>
</file>